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A-B - Střecha A, bourací ..." sheetId="2" r:id="rId2"/>
    <sheet name="A-N - Střecha A, nové kon..." sheetId="3" r:id="rId3"/>
    <sheet name="B-B - Střecha B, bourací ..." sheetId="4" r:id="rId4"/>
    <sheet name="B-N - Střecha B, nové kon..." sheetId="5" r:id="rId5"/>
    <sheet name="C-B - Střecha C, bourací ..." sheetId="6" r:id="rId6"/>
    <sheet name="C-N - Střecha C, nové kon..." sheetId="7" r:id="rId7"/>
    <sheet name="D-B - Střecha D, bourací ..." sheetId="8" r:id="rId8"/>
    <sheet name="D-N - Střecha D, nové kon..." sheetId="9" r:id="rId9"/>
    <sheet name="E-B - Střecha E, bourací ..." sheetId="10" r:id="rId10"/>
    <sheet name="E-N - Střecha E, nové kon..." sheetId="11" r:id="rId11"/>
    <sheet name="F-B - Střecha F, bourací ..." sheetId="12" r:id="rId12"/>
    <sheet name="F-N - Střecha F, nové kon..." sheetId="13" r:id="rId13"/>
    <sheet name="H - Hromosvod" sheetId="14" r:id="rId14"/>
  </sheets>
  <definedNames>
    <definedName name="_xlnm.Print_Area" localSheetId="0">'Rekapitulace stavby'!$D$4:$AO$76,'Rekapitulace stavby'!$C$82:$AQ$108</definedName>
    <definedName name="_xlnm.Print_Titles" localSheetId="0">'Rekapitulace stavby'!$92:$92</definedName>
    <definedName name="_xlnm._FilterDatabase" localSheetId="1" hidden="1">'A-B - Střecha A, bourací ...'!$C$125:$K$172</definedName>
    <definedName name="_xlnm.Print_Area" localSheetId="1">'A-B - Střecha A, bourací ...'!$C$4:$J$76,'A-B - Střecha A, bourací ...'!$C$82:$J$107,'A-B - Střecha A, bourací ...'!$C$113:$K$172</definedName>
    <definedName name="_xlnm.Print_Titles" localSheetId="1">'A-B - Střecha A, bourací ...'!$125:$125</definedName>
    <definedName name="_xlnm._FilterDatabase" localSheetId="2" hidden="1">'A-N - Střecha A, nové kon...'!$C$128:$K$279</definedName>
    <definedName name="_xlnm.Print_Area" localSheetId="2">'A-N - Střecha A, nové kon...'!$C$4:$J$76,'A-N - Střecha A, nové kon...'!$C$82:$J$110,'A-N - Střecha A, nové kon...'!$C$116:$K$279</definedName>
    <definedName name="_xlnm.Print_Titles" localSheetId="2">'A-N - Střecha A, nové kon...'!$128:$128</definedName>
    <definedName name="_xlnm._FilterDatabase" localSheetId="3" hidden="1">'B-B - Střecha B, bourací ...'!$C$129:$K$204</definedName>
    <definedName name="_xlnm.Print_Area" localSheetId="3">'B-B - Střecha B, bourací ...'!$C$4:$J$76,'B-B - Střecha B, bourací ...'!$C$82:$J$111,'B-B - Střecha B, bourací ...'!$C$117:$K$204</definedName>
    <definedName name="_xlnm.Print_Titles" localSheetId="3">'B-B - Střecha B, bourací ...'!$129:$129</definedName>
    <definedName name="_xlnm._FilterDatabase" localSheetId="4" hidden="1">'B-N - Střecha B, nové kon...'!$C$130:$K$269</definedName>
    <definedName name="_xlnm.Print_Area" localSheetId="4">'B-N - Střecha B, nové kon...'!$C$4:$J$76,'B-N - Střecha B, nové kon...'!$C$82:$J$112,'B-N - Střecha B, nové kon...'!$C$118:$K$269</definedName>
    <definedName name="_xlnm.Print_Titles" localSheetId="4">'B-N - Střecha B, nové kon...'!$130:$130</definedName>
    <definedName name="_xlnm._FilterDatabase" localSheetId="5" hidden="1">'C-B - Střecha C, bourací ...'!$C$128:$K$188</definedName>
    <definedName name="_xlnm.Print_Area" localSheetId="5">'C-B - Střecha C, bourací ...'!$C$4:$J$76,'C-B - Střecha C, bourací ...'!$C$82:$J$110,'C-B - Střecha C, bourací ...'!$C$116:$K$188</definedName>
    <definedName name="_xlnm.Print_Titles" localSheetId="5">'C-B - Střecha C, bourací ...'!$128:$128</definedName>
    <definedName name="_xlnm._FilterDatabase" localSheetId="6" hidden="1">'C-N - Střecha C, nové kon...'!$C$128:$K$265</definedName>
    <definedName name="_xlnm.Print_Area" localSheetId="6">'C-N - Střecha C, nové kon...'!$C$4:$J$76,'C-N - Střecha C, nové kon...'!$C$82:$J$110,'C-N - Střecha C, nové kon...'!$C$116:$K$265</definedName>
    <definedName name="_xlnm.Print_Titles" localSheetId="6">'C-N - Střecha C, nové kon...'!$128:$128</definedName>
    <definedName name="_xlnm._FilterDatabase" localSheetId="7" hidden="1">'D-B - Střecha D, bourací ...'!$C$121:$K$154</definedName>
    <definedName name="_xlnm.Print_Area" localSheetId="7">'D-B - Střecha D, bourací ...'!$C$4:$J$76,'D-B - Střecha D, bourací ...'!$C$82:$J$103,'D-B - Střecha D, bourací ...'!$C$109:$K$154</definedName>
    <definedName name="_xlnm.Print_Titles" localSheetId="7">'D-B - Střecha D, bourací ...'!$121:$121</definedName>
    <definedName name="_xlnm._FilterDatabase" localSheetId="8" hidden="1">'D-N - Střecha D, nové kon...'!$C$125:$K$195</definedName>
    <definedName name="_xlnm.Print_Area" localSheetId="8">'D-N - Střecha D, nové kon...'!$C$4:$J$76,'D-N - Střecha D, nové kon...'!$C$82:$J$107,'D-N - Střecha D, nové kon...'!$C$113:$K$195</definedName>
    <definedName name="_xlnm.Print_Titles" localSheetId="8">'D-N - Střecha D, nové kon...'!$125:$125</definedName>
    <definedName name="_xlnm._FilterDatabase" localSheetId="9" hidden="1">'E-B - Střecha E, bourací ...'!$C$123:$K$164</definedName>
    <definedName name="_xlnm.Print_Area" localSheetId="9">'E-B - Střecha E, bourací ...'!$C$4:$J$76,'E-B - Střecha E, bourací ...'!$C$82:$J$105,'E-B - Střecha E, bourací ...'!$C$111:$K$164</definedName>
    <definedName name="_xlnm.Print_Titles" localSheetId="9">'E-B - Střecha E, bourací ...'!$123:$123</definedName>
    <definedName name="_xlnm._FilterDatabase" localSheetId="10" hidden="1">'E-N - Střecha E, nové kon...'!$C$123:$K$210</definedName>
    <definedName name="_xlnm.Print_Area" localSheetId="10">'E-N - Střecha E, nové kon...'!$C$4:$J$76,'E-N - Střecha E, nové kon...'!$C$82:$J$105,'E-N - Střecha E, nové kon...'!$C$111:$K$210</definedName>
    <definedName name="_xlnm.Print_Titles" localSheetId="10">'E-N - Střecha E, nové kon...'!$123:$123</definedName>
    <definedName name="_xlnm._FilterDatabase" localSheetId="11" hidden="1">'F-B - Střecha F, bourací ...'!$C$123:$K$163</definedName>
    <definedName name="_xlnm.Print_Area" localSheetId="11">'F-B - Střecha F, bourací ...'!$C$4:$J$76,'F-B - Střecha F, bourací ...'!$C$82:$J$105,'F-B - Střecha F, bourací ...'!$C$111:$K$163</definedName>
    <definedName name="_xlnm.Print_Titles" localSheetId="11">'F-B - Střecha F, bourací ...'!$123:$123</definedName>
    <definedName name="_xlnm._FilterDatabase" localSheetId="12" hidden="1">'F-N - Střecha F, nové kon...'!$C$124:$K$212</definedName>
    <definedName name="_xlnm.Print_Area" localSheetId="12">'F-N - Střecha F, nové kon...'!$C$4:$J$76,'F-N - Střecha F, nové kon...'!$C$82:$J$106,'F-N - Střecha F, nové kon...'!$C$112:$K$212</definedName>
    <definedName name="_xlnm.Print_Titles" localSheetId="12">'F-N - Střecha F, nové kon...'!$124:$124</definedName>
    <definedName name="_xlnm._FilterDatabase" localSheetId="13" hidden="1">'H - Hromosvod'!$C$115:$K$148</definedName>
    <definedName name="_xlnm.Print_Area" localSheetId="13">'H - Hromosvod'!$C$4:$J$76,'H - Hromosvod'!$C$82:$J$97,'H - Hromosvod'!$C$103:$K$148</definedName>
    <definedName name="_xlnm.Print_Titles" localSheetId="13">'H - Hromosvod'!$115:$115</definedName>
  </definedNames>
  <calcPr/>
</workbook>
</file>

<file path=xl/calcChain.xml><?xml version="1.0" encoding="utf-8"?>
<calcChain xmlns="http://schemas.openxmlformats.org/spreadsheetml/2006/main">
  <c i="14" l="1" r="J37"/>
  <c r="J36"/>
  <c i="1" r="AY107"/>
  <c i="14" r="J35"/>
  <c i="1" r="AX107"/>
  <c i="14"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F110"/>
  <c r="E108"/>
  <c r="F89"/>
  <c r="E87"/>
  <c r="J24"/>
  <c r="E24"/>
  <c r="J113"/>
  <c r="J23"/>
  <c r="J21"/>
  <c r="E21"/>
  <c r="J91"/>
  <c r="J20"/>
  <c r="J18"/>
  <c r="E18"/>
  <c r="F113"/>
  <c r="J17"/>
  <c r="J15"/>
  <c r="E15"/>
  <c r="F112"/>
  <c r="J14"/>
  <c r="J12"/>
  <c r="J110"/>
  <c r="E7"/>
  <c r="E85"/>
  <c i="13" r="J204"/>
  <c r="R179"/>
  <c r="J37"/>
  <c r="J36"/>
  <c i="1" r="AY106"/>
  <c i="13" r="J35"/>
  <c i="1" r="AX106"/>
  <c i="13" r="BI211"/>
  <c r="BH211"/>
  <c r="BG211"/>
  <c r="BF211"/>
  <c r="T211"/>
  <c r="R211"/>
  <c r="P211"/>
  <c r="BI207"/>
  <c r="BH207"/>
  <c r="BG207"/>
  <c r="BF207"/>
  <c r="T207"/>
  <c r="R207"/>
  <c r="P207"/>
  <c r="J103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4"/>
  <c r="BH154"/>
  <c r="BG154"/>
  <c r="BF154"/>
  <c r="T154"/>
  <c r="T153"/>
  <c r="R154"/>
  <c r="R153"/>
  <c r="P154"/>
  <c r="P153"/>
  <c r="BI148"/>
  <c r="BH148"/>
  <c r="BG148"/>
  <c r="BF148"/>
  <c r="T148"/>
  <c r="R148"/>
  <c r="P148"/>
  <c r="BI145"/>
  <c r="BH145"/>
  <c r="BG145"/>
  <c r="BF145"/>
  <c r="T145"/>
  <c r="R145"/>
  <c r="P145"/>
  <c r="BI140"/>
  <c r="BH140"/>
  <c r="BG140"/>
  <c r="BF140"/>
  <c r="T140"/>
  <c r="R140"/>
  <c r="P140"/>
  <c r="BI135"/>
  <c r="BH135"/>
  <c r="BG135"/>
  <c r="BF135"/>
  <c r="T135"/>
  <c r="R135"/>
  <c r="P135"/>
  <c r="BI130"/>
  <c r="BH130"/>
  <c r="BG130"/>
  <c r="BF130"/>
  <c r="T130"/>
  <c r="R130"/>
  <c r="P130"/>
  <c r="BI128"/>
  <c r="BH128"/>
  <c r="BG128"/>
  <c r="BF128"/>
  <c r="T128"/>
  <c r="R128"/>
  <c r="P128"/>
  <c r="F119"/>
  <c r="E117"/>
  <c r="F89"/>
  <c r="E87"/>
  <c r="J24"/>
  <c r="E24"/>
  <c r="J92"/>
  <c r="J23"/>
  <c r="J21"/>
  <c r="E21"/>
  <c r="J121"/>
  <c r="J20"/>
  <c r="J18"/>
  <c r="E18"/>
  <c r="F92"/>
  <c r="J17"/>
  <c r="J15"/>
  <c r="E15"/>
  <c r="F121"/>
  <c r="J14"/>
  <c r="J12"/>
  <c r="J119"/>
  <c r="E7"/>
  <c r="E115"/>
  <c i="12" r="J37"/>
  <c r="J36"/>
  <c i="1" r="AY105"/>
  <c i="12" r="J35"/>
  <c i="1" r="AX105"/>
  <c i="12" r="BI161"/>
  <c r="BH161"/>
  <c r="BG161"/>
  <c r="BF161"/>
  <c r="T161"/>
  <c r="T160"/>
  <c r="T159"/>
  <c r="R161"/>
  <c r="R160"/>
  <c r="R159"/>
  <c r="P161"/>
  <c r="P160"/>
  <c r="P159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5"/>
  <c r="BH145"/>
  <c r="BG145"/>
  <c r="BF145"/>
  <c r="T145"/>
  <c r="R145"/>
  <c r="P145"/>
  <c r="BI141"/>
  <c r="BH141"/>
  <c r="BG141"/>
  <c r="BF141"/>
  <c r="T141"/>
  <c r="T140"/>
  <c r="R141"/>
  <c r="R140"/>
  <c r="P141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7"/>
  <c r="BH127"/>
  <c r="BG127"/>
  <c r="BF127"/>
  <c r="T127"/>
  <c r="T126"/>
  <c r="R127"/>
  <c r="R126"/>
  <c r="P127"/>
  <c r="P126"/>
  <c r="F118"/>
  <c r="E116"/>
  <c r="F89"/>
  <c r="E87"/>
  <c r="J24"/>
  <c r="E24"/>
  <c r="J121"/>
  <c r="J23"/>
  <c r="J21"/>
  <c r="E21"/>
  <c r="J91"/>
  <c r="J20"/>
  <c r="J18"/>
  <c r="E18"/>
  <c r="F121"/>
  <c r="J17"/>
  <c r="J15"/>
  <c r="E15"/>
  <c r="F120"/>
  <c r="J14"/>
  <c r="J12"/>
  <c r="J118"/>
  <c r="E7"/>
  <c r="E114"/>
  <c i="11" r="J37"/>
  <c r="J36"/>
  <c i="1" r="AY104"/>
  <c i="11" r="J35"/>
  <c i="1" r="AX104"/>
  <c i="11"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3"/>
  <c r="BH153"/>
  <c r="BG153"/>
  <c r="BF153"/>
  <c r="T153"/>
  <c r="T152"/>
  <c r="R153"/>
  <c r="R152"/>
  <c r="P153"/>
  <c r="P152"/>
  <c r="BI147"/>
  <c r="BH147"/>
  <c r="BG147"/>
  <c r="BF147"/>
  <c r="T147"/>
  <c r="R147"/>
  <c r="P147"/>
  <c r="BI144"/>
  <c r="BH144"/>
  <c r="BG144"/>
  <c r="BF144"/>
  <c r="T144"/>
  <c r="R144"/>
  <c r="P144"/>
  <c r="BI139"/>
  <c r="BH139"/>
  <c r="BG139"/>
  <c r="BF139"/>
  <c r="T139"/>
  <c r="R139"/>
  <c r="P139"/>
  <c r="BI134"/>
  <c r="BH134"/>
  <c r="BG134"/>
  <c r="BF134"/>
  <c r="T134"/>
  <c r="R134"/>
  <c r="P134"/>
  <c r="BI129"/>
  <c r="BH129"/>
  <c r="BG129"/>
  <c r="BF129"/>
  <c r="T129"/>
  <c r="R129"/>
  <c r="P129"/>
  <c r="BI127"/>
  <c r="BH127"/>
  <c r="BG127"/>
  <c r="BF127"/>
  <c r="T127"/>
  <c r="R127"/>
  <c r="P127"/>
  <c r="F118"/>
  <c r="E116"/>
  <c r="F89"/>
  <c r="E87"/>
  <c r="J24"/>
  <c r="E24"/>
  <c r="J121"/>
  <c r="J23"/>
  <c r="J21"/>
  <c r="E21"/>
  <c r="J91"/>
  <c r="J20"/>
  <c r="J18"/>
  <c r="E18"/>
  <c r="F92"/>
  <c r="J17"/>
  <c r="J15"/>
  <c r="E15"/>
  <c r="F91"/>
  <c r="J14"/>
  <c r="J12"/>
  <c r="J118"/>
  <c r="E7"/>
  <c r="E114"/>
  <c i="10" r="J37"/>
  <c r="J36"/>
  <c i="1" r="AY103"/>
  <c i="10" r="J35"/>
  <c i="1" r="AX103"/>
  <c i="10" r="BI162"/>
  <c r="BH162"/>
  <c r="BG162"/>
  <c r="BF162"/>
  <c r="T162"/>
  <c r="T161"/>
  <c r="T160"/>
  <c r="R162"/>
  <c r="R161"/>
  <c r="R160"/>
  <c r="P162"/>
  <c r="P161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1"/>
  <c r="BH141"/>
  <c r="BG141"/>
  <c r="BF141"/>
  <c r="T141"/>
  <c r="T140"/>
  <c r="R141"/>
  <c r="R140"/>
  <c r="P141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7"/>
  <c r="BH127"/>
  <c r="BG127"/>
  <c r="BF127"/>
  <c r="T127"/>
  <c r="T126"/>
  <c r="R127"/>
  <c r="R126"/>
  <c r="P127"/>
  <c r="P126"/>
  <c r="F118"/>
  <c r="E116"/>
  <c r="F89"/>
  <c r="E87"/>
  <c r="J24"/>
  <c r="E24"/>
  <c r="J121"/>
  <c r="J23"/>
  <c r="J21"/>
  <c r="E21"/>
  <c r="J120"/>
  <c r="J20"/>
  <c r="J18"/>
  <c r="E18"/>
  <c r="F121"/>
  <c r="J17"/>
  <c r="J15"/>
  <c r="E15"/>
  <c r="F120"/>
  <c r="J14"/>
  <c r="J12"/>
  <c r="J118"/>
  <c r="E7"/>
  <c r="E114"/>
  <c i="9" r="J187"/>
  <c r="J37"/>
  <c r="J36"/>
  <c i="1" r="AY102"/>
  <c i="9" r="J35"/>
  <c i="1" r="AX102"/>
  <c i="9"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J104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49"/>
  <c r="BH149"/>
  <c r="BG149"/>
  <c r="BF149"/>
  <c r="T149"/>
  <c r="T148"/>
  <c r="R149"/>
  <c r="R148"/>
  <c r="P149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29"/>
  <c r="BH129"/>
  <c r="BG129"/>
  <c r="BF129"/>
  <c r="T129"/>
  <c r="R129"/>
  <c r="P129"/>
  <c r="F120"/>
  <c r="E118"/>
  <c r="F89"/>
  <c r="E87"/>
  <c r="J24"/>
  <c r="E24"/>
  <c r="J123"/>
  <c r="J23"/>
  <c r="J21"/>
  <c r="E21"/>
  <c r="J91"/>
  <c r="J20"/>
  <c r="J18"/>
  <c r="E18"/>
  <c r="F92"/>
  <c r="J17"/>
  <c r="J15"/>
  <c r="E15"/>
  <c r="F122"/>
  <c r="J14"/>
  <c r="J12"/>
  <c r="J89"/>
  <c r="E7"/>
  <c r="E116"/>
  <c i="8" r="J37"/>
  <c r="J36"/>
  <c i="1" r="AY101"/>
  <c i="8" r="J35"/>
  <c i="1" r="AX101"/>
  <c i="8"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39"/>
  <c r="BH139"/>
  <c r="BG139"/>
  <c r="BF139"/>
  <c r="T139"/>
  <c r="T138"/>
  <c r="R139"/>
  <c r="R138"/>
  <c r="P139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5"/>
  <c r="BH125"/>
  <c r="BG125"/>
  <c r="BF125"/>
  <c r="T125"/>
  <c r="T124"/>
  <c r="R125"/>
  <c r="R124"/>
  <c r="P125"/>
  <c r="P124"/>
  <c r="F116"/>
  <c r="E114"/>
  <c r="F89"/>
  <c r="E87"/>
  <c r="J24"/>
  <c r="E24"/>
  <c r="J92"/>
  <c r="J23"/>
  <c r="J21"/>
  <c r="E21"/>
  <c r="J91"/>
  <c r="J20"/>
  <c r="J18"/>
  <c r="E18"/>
  <c r="F119"/>
  <c r="J17"/>
  <c r="J15"/>
  <c r="E15"/>
  <c r="F91"/>
  <c r="J14"/>
  <c r="J12"/>
  <c r="J116"/>
  <c r="E7"/>
  <c r="E85"/>
  <c i="7" r="J254"/>
  <c r="J37"/>
  <c r="J36"/>
  <c i="1" r="AY100"/>
  <c i="7" r="J35"/>
  <c i="1" r="AX100"/>
  <c i="7" r="BI262"/>
  <c r="BH262"/>
  <c r="BG262"/>
  <c r="BF262"/>
  <c r="T262"/>
  <c r="R262"/>
  <c r="P262"/>
  <c r="BI260"/>
  <c r="BH260"/>
  <c r="BG260"/>
  <c r="BF260"/>
  <c r="T260"/>
  <c r="R260"/>
  <c r="P260"/>
  <c r="BI259"/>
  <c r="BH259"/>
  <c r="BG259"/>
  <c r="BF259"/>
  <c r="T259"/>
  <c r="R259"/>
  <c r="P259"/>
  <c r="BI257"/>
  <c r="BH257"/>
  <c r="BG257"/>
  <c r="BF257"/>
  <c r="T257"/>
  <c r="R257"/>
  <c r="P257"/>
  <c r="J107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3"/>
  <c r="BH213"/>
  <c r="BG213"/>
  <c r="BF213"/>
  <c r="T213"/>
  <c r="R213"/>
  <c r="P213"/>
  <c r="BI212"/>
  <c r="BH212"/>
  <c r="BG212"/>
  <c r="BF212"/>
  <c r="T212"/>
  <c r="R212"/>
  <c r="P212"/>
  <c r="BI209"/>
  <c r="BH209"/>
  <c r="BG209"/>
  <c r="BF209"/>
  <c r="T209"/>
  <c r="R209"/>
  <c r="P209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69"/>
  <c r="BH169"/>
  <c r="BG169"/>
  <c r="BF169"/>
  <c r="T169"/>
  <c r="T168"/>
  <c r="R169"/>
  <c r="R168"/>
  <c r="P169"/>
  <c r="P168"/>
  <c r="BI161"/>
  <c r="BH161"/>
  <c r="BG161"/>
  <c r="BF161"/>
  <c r="T161"/>
  <c r="R161"/>
  <c r="P161"/>
  <c r="BI154"/>
  <c r="BH154"/>
  <c r="BG154"/>
  <c r="BF154"/>
  <c r="T154"/>
  <c r="R154"/>
  <c r="P154"/>
  <c r="BI147"/>
  <c r="BH147"/>
  <c r="BG147"/>
  <c r="BF147"/>
  <c r="T147"/>
  <c r="R147"/>
  <c r="P147"/>
  <c r="BI140"/>
  <c r="BH140"/>
  <c r="BG140"/>
  <c r="BF140"/>
  <c r="T140"/>
  <c r="R140"/>
  <c r="P140"/>
  <c r="BI133"/>
  <c r="BH133"/>
  <c r="BG133"/>
  <c r="BF133"/>
  <c r="T133"/>
  <c r="R133"/>
  <c r="P133"/>
  <c r="BI132"/>
  <c r="BH132"/>
  <c r="BG132"/>
  <c r="BF132"/>
  <c r="T132"/>
  <c r="R132"/>
  <c r="P132"/>
  <c r="F123"/>
  <c r="E121"/>
  <c r="F89"/>
  <c r="E87"/>
  <c r="J24"/>
  <c r="E24"/>
  <c r="J126"/>
  <c r="J23"/>
  <c r="J21"/>
  <c r="E21"/>
  <c r="J91"/>
  <c r="J20"/>
  <c r="J18"/>
  <c r="E18"/>
  <c r="F126"/>
  <c r="J17"/>
  <c r="J15"/>
  <c r="E15"/>
  <c r="F125"/>
  <c r="J14"/>
  <c r="J12"/>
  <c r="J89"/>
  <c r="E7"/>
  <c r="E119"/>
  <c i="6" r="J37"/>
  <c r="J36"/>
  <c i="1" r="AY99"/>
  <c i="6" r="J35"/>
  <c i="1" r="AX99"/>
  <c i="6" r="BI188"/>
  <c r="BH188"/>
  <c r="BG188"/>
  <c r="BF188"/>
  <c r="T188"/>
  <c r="T187"/>
  <c r="T186"/>
  <c r="R188"/>
  <c r="R187"/>
  <c r="R186"/>
  <c r="P188"/>
  <c r="P187"/>
  <c r="P186"/>
  <c r="BI183"/>
  <c r="BH183"/>
  <c r="BG183"/>
  <c r="BF183"/>
  <c r="T183"/>
  <c r="T182"/>
  <c r="T181"/>
  <c r="R183"/>
  <c r="R182"/>
  <c r="R181"/>
  <c r="P183"/>
  <c r="P182"/>
  <c r="P181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T165"/>
  <c r="R166"/>
  <c r="R165"/>
  <c r="P166"/>
  <c r="P165"/>
  <c r="BI162"/>
  <c r="BH162"/>
  <c r="BG162"/>
  <c r="BF162"/>
  <c r="T162"/>
  <c r="T161"/>
  <c r="R162"/>
  <c r="R161"/>
  <c r="P162"/>
  <c r="P161"/>
  <c r="BI158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F123"/>
  <c r="E121"/>
  <c r="F89"/>
  <c r="E87"/>
  <c r="J24"/>
  <c r="E24"/>
  <c r="J92"/>
  <c r="J23"/>
  <c r="J21"/>
  <c r="E21"/>
  <c r="J91"/>
  <c r="J20"/>
  <c r="J18"/>
  <c r="E18"/>
  <c r="F126"/>
  <c r="J17"/>
  <c r="J15"/>
  <c r="E15"/>
  <c r="F91"/>
  <c r="J14"/>
  <c r="J12"/>
  <c r="J89"/>
  <c r="E7"/>
  <c r="E85"/>
  <c i="5" r="J255"/>
  <c r="J37"/>
  <c r="J36"/>
  <c i="1" r="AY98"/>
  <c i="5" r="J35"/>
  <c i="1" r="AX98"/>
  <c i="5"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8"/>
  <c r="BH258"/>
  <c r="BG258"/>
  <c r="BF258"/>
  <c r="T258"/>
  <c r="R258"/>
  <c r="P258"/>
  <c r="J109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6"/>
  <c r="BH216"/>
  <c r="BG216"/>
  <c r="BF216"/>
  <c r="T216"/>
  <c r="R216"/>
  <c r="P216"/>
  <c r="BI215"/>
  <c r="BH215"/>
  <c r="BG215"/>
  <c r="BF215"/>
  <c r="T215"/>
  <c r="R215"/>
  <c r="P215"/>
  <c r="BI210"/>
  <c r="BH210"/>
  <c r="BG210"/>
  <c r="BF210"/>
  <c r="T210"/>
  <c r="R210"/>
  <c r="P210"/>
  <c r="BI209"/>
  <c r="BH209"/>
  <c r="BG209"/>
  <c r="BF209"/>
  <c r="T209"/>
  <c r="R209"/>
  <c r="P209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4"/>
  <c r="BH164"/>
  <c r="BG164"/>
  <c r="BF164"/>
  <c r="T164"/>
  <c r="T163"/>
  <c r="R164"/>
  <c r="R163"/>
  <c r="P164"/>
  <c r="P163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F125"/>
  <c r="E123"/>
  <c r="F89"/>
  <c r="E87"/>
  <c r="J24"/>
  <c r="E24"/>
  <c r="J128"/>
  <c r="J23"/>
  <c r="J21"/>
  <c r="E21"/>
  <c r="J127"/>
  <c r="J20"/>
  <c r="J18"/>
  <c r="E18"/>
  <c r="F128"/>
  <c r="J17"/>
  <c r="J15"/>
  <c r="E15"/>
  <c r="F91"/>
  <c r="J14"/>
  <c r="J12"/>
  <c r="J89"/>
  <c r="E7"/>
  <c r="E85"/>
  <c i="4" r="J37"/>
  <c r="J36"/>
  <c i="1" r="AY97"/>
  <c i="4" r="J35"/>
  <c i="1" r="AX97"/>
  <c i="4" r="BI204"/>
  <c r="BH204"/>
  <c r="BG204"/>
  <c r="BF204"/>
  <c r="T204"/>
  <c r="T203"/>
  <c r="T202"/>
  <c r="R204"/>
  <c r="R203"/>
  <c r="R202"/>
  <c r="P204"/>
  <c r="P203"/>
  <c r="P202"/>
  <c r="BI200"/>
  <c r="BH200"/>
  <c r="BG200"/>
  <c r="BF200"/>
  <c r="T200"/>
  <c r="T199"/>
  <c r="T198"/>
  <c r="R200"/>
  <c r="R199"/>
  <c r="R198"/>
  <c r="P200"/>
  <c r="P199"/>
  <c r="P198"/>
  <c r="BI196"/>
  <c r="BH196"/>
  <c r="BG196"/>
  <c r="BF196"/>
  <c r="T196"/>
  <c r="T195"/>
  <c r="R196"/>
  <c r="R195"/>
  <c r="P196"/>
  <c r="P195"/>
  <c r="BI193"/>
  <c r="BH193"/>
  <c r="BG193"/>
  <c r="BF193"/>
  <c r="T193"/>
  <c r="R193"/>
  <c r="P193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T170"/>
  <c r="R171"/>
  <c r="R170"/>
  <c r="P171"/>
  <c r="P170"/>
  <c r="BI167"/>
  <c r="BH167"/>
  <c r="BG167"/>
  <c r="BF167"/>
  <c r="T167"/>
  <c r="R167"/>
  <c r="P167"/>
  <c r="BI165"/>
  <c r="BH165"/>
  <c r="BG165"/>
  <c r="BF165"/>
  <c r="T165"/>
  <c r="R165"/>
  <c r="P165"/>
  <c r="BI158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F124"/>
  <c r="E122"/>
  <c r="F89"/>
  <c r="E87"/>
  <c r="J24"/>
  <c r="E24"/>
  <c r="J92"/>
  <c r="J23"/>
  <c r="J21"/>
  <c r="E21"/>
  <c r="J126"/>
  <c r="J20"/>
  <c r="J18"/>
  <c r="E18"/>
  <c r="F127"/>
  <c r="J17"/>
  <c r="J15"/>
  <c r="E15"/>
  <c r="F126"/>
  <c r="J14"/>
  <c r="J12"/>
  <c r="J89"/>
  <c r="E7"/>
  <c r="E85"/>
  <c i="3" r="J37"/>
  <c r="J36"/>
  <c i="1" r="AY96"/>
  <c i="3" r="J35"/>
  <c i="1" r="AX96"/>
  <c i="3" r="BI279"/>
  <c r="BH279"/>
  <c r="BG279"/>
  <c r="BF279"/>
  <c r="T279"/>
  <c r="R279"/>
  <c r="P279"/>
  <c r="BI277"/>
  <c r="BH277"/>
  <c r="BG277"/>
  <c r="BF277"/>
  <c r="T277"/>
  <c r="R277"/>
  <c r="P277"/>
  <c r="BI271"/>
  <c r="BH271"/>
  <c r="BG271"/>
  <c r="BF271"/>
  <c r="T271"/>
  <c r="R271"/>
  <c r="P271"/>
  <c r="BI270"/>
  <c r="BH270"/>
  <c r="BG270"/>
  <c r="BF270"/>
  <c r="T270"/>
  <c r="R270"/>
  <c r="P270"/>
  <c r="BI268"/>
  <c r="BH268"/>
  <c r="BG268"/>
  <c r="BF268"/>
  <c r="T268"/>
  <c r="R268"/>
  <c r="P268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49"/>
  <c r="BH249"/>
  <c r="BG249"/>
  <c r="BF249"/>
  <c r="T249"/>
  <c r="R249"/>
  <c r="P249"/>
  <c r="BI246"/>
  <c r="BH246"/>
  <c r="BG246"/>
  <c r="BF246"/>
  <c r="T246"/>
  <c r="R246"/>
  <c r="P246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3"/>
  <c r="BH233"/>
  <c r="BG233"/>
  <c r="BF233"/>
  <c r="T233"/>
  <c r="R233"/>
  <c r="P233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6"/>
  <c r="BH216"/>
  <c r="BG216"/>
  <c r="BF216"/>
  <c r="T216"/>
  <c r="T215"/>
  <c r="R216"/>
  <c r="R215"/>
  <c r="P216"/>
  <c r="P215"/>
  <c r="BI213"/>
  <c r="BH213"/>
  <c r="BG213"/>
  <c r="BF213"/>
  <c r="T213"/>
  <c r="T212"/>
  <c r="R213"/>
  <c r="R212"/>
  <c r="P213"/>
  <c r="P212"/>
  <c r="BI210"/>
  <c r="BH210"/>
  <c r="BG210"/>
  <c r="BF210"/>
  <c r="T210"/>
  <c r="R210"/>
  <c r="P210"/>
  <c r="BI209"/>
  <c r="BH209"/>
  <c r="BG209"/>
  <c r="BF209"/>
  <c r="T209"/>
  <c r="R209"/>
  <c r="P209"/>
  <c r="BI204"/>
  <c r="BH204"/>
  <c r="BG204"/>
  <c r="BF204"/>
  <c r="T204"/>
  <c r="R204"/>
  <c r="P204"/>
  <c r="BI203"/>
  <c r="BH203"/>
  <c r="BG203"/>
  <c r="BF203"/>
  <c r="T203"/>
  <c r="R203"/>
  <c r="P203"/>
  <c r="BI200"/>
  <c r="BH200"/>
  <c r="BG200"/>
  <c r="BF200"/>
  <c r="T200"/>
  <c r="R200"/>
  <c r="P200"/>
  <c r="BI199"/>
  <c r="BH199"/>
  <c r="BG199"/>
  <c r="BF199"/>
  <c r="T199"/>
  <c r="R199"/>
  <c r="P199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0"/>
  <c r="BH150"/>
  <c r="BG150"/>
  <c r="BF150"/>
  <c r="T150"/>
  <c r="T149"/>
  <c r="R150"/>
  <c r="R149"/>
  <c r="P150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2"/>
  <c r="BH132"/>
  <c r="BG132"/>
  <c r="BF132"/>
  <c r="T132"/>
  <c r="R132"/>
  <c r="P132"/>
  <c r="F123"/>
  <c r="E121"/>
  <c r="F89"/>
  <c r="E87"/>
  <c r="J24"/>
  <c r="E24"/>
  <c r="J126"/>
  <c r="J23"/>
  <c r="J21"/>
  <c r="E21"/>
  <c r="J125"/>
  <c r="J20"/>
  <c r="J18"/>
  <c r="E18"/>
  <c r="F92"/>
  <c r="J17"/>
  <c r="J15"/>
  <c r="E15"/>
  <c r="F125"/>
  <c r="J14"/>
  <c r="J12"/>
  <c r="J89"/>
  <c r="E7"/>
  <c r="E119"/>
  <c i="2" r="J37"/>
  <c r="J36"/>
  <c i="1" r="AY95"/>
  <c i="2" r="J35"/>
  <c i="1" r="AX95"/>
  <c i="2" r="BI171"/>
  <c r="BH171"/>
  <c r="BG171"/>
  <c r="BF171"/>
  <c r="T171"/>
  <c r="T170"/>
  <c r="T169"/>
  <c r="R171"/>
  <c r="R170"/>
  <c r="R169"/>
  <c r="P171"/>
  <c r="P170"/>
  <c r="P169"/>
  <c r="BI167"/>
  <c r="BH167"/>
  <c r="BG167"/>
  <c r="BF167"/>
  <c r="T167"/>
  <c r="T166"/>
  <c r="R167"/>
  <c r="R166"/>
  <c r="P167"/>
  <c r="P166"/>
  <c r="BI164"/>
  <c r="BH164"/>
  <c r="BG164"/>
  <c r="BF164"/>
  <c r="T164"/>
  <c r="R164"/>
  <c r="P164"/>
  <c r="BI162"/>
  <c r="BH162"/>
  <c r="BG162"/>
  <c r="BF162"/>
  <c r="T162"/>
  <c r="R162"/>
  <c r="P162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T150"/>
  <c r="R151"/>
  <c r="R150"/>
  <c r="P151"/>
  <c r="P150"/>
  <c r="BI148"/>
  <c r="BH148"/>
  <c r="BG148"/>
  <c r="BF148"/>
  <c r="T148"/>
  <c r="T147"/>
  <c r="R148"/>
  <c r="R147"/>
  <c r="P148"/>
  <c r="P147"/>
  <c r="BI144"/>
  <c r="BH144"/>
  <c r="BG144"/>
  <c r="BF144"/>
  <c r="T144"/>
  <c r="R144"/>
  <c r="P144"/>
  <c r="BI139"/>
  <c r="BH139"/>
  <c r="BG139"/>
  <c r="BF139"/>
  <c r="T139"/>
  <c r="R139"/>
  <c r="P139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F120"/>
  <c r="E118"/>
  <c r="F89"/>
  <c r="E87"/>
  <c r="J24"/>
  <c r="E24"/>
  <c r="J123"/>
  <c r="J23"/>
  <c r="J21"/>
  <c r="E21"/>
  <c r="J91"/>
  <c r="J20"/>
  <c r="J18"/>
  <c r="E18"/>
  <c r="F123"/>
  <c r="J17"/>
  <c r="J15"/>
  <c r="E15"/>
  <c r="F122"/>
  <c r="J14"/>
  <c r="J12"/>
  <c r="J89"/>
  <c r="E7"/>
  <c r="E116"/>
  <c i="1" r="L90"/>
  <c r="AM90"/>
  <c r="AM89"/>
  <c r="L89"/>
  <c r="AM87"/>
  <c r="L87"/>
  <c r="L85"/>
  <c r="L84"/>
  <c i="2" r="F35"/>
  <c i="3" r="BK237"/>
  <c r="BK180"/>
  <c r="BK223"/>
  <c r="J219"/>
  <c r="J204"/>
  <c r="BK221"/>
  <c r="BK268"/>
  <c r="J132"/>
  <c r="J177"/>
  <c i="4" r="BK149"/>
  <c r="BK171"/>
  <c r="BK133"/>
  <c r="BK135"/>
  <c i="5" r="J232"/>
  <c r="J264"/>
  <c r="BK184"/>
  <c r="J160"/>
  <c r="BK264"/>
  <c r="BK182"/>
  <c r="BK187"/>
  <c r="J236"/>
  <c r="BK171"/>
  <c i="6" r="J158"/>
  <c r="J162"/>
  <c r="BK149"/>
  <c i="7" r="BK175"/>
  <c r="J234"/>
  <c r="BK213"/>
  <c r="BK190"/>
  <c r="J212"/>
  <c r="BK182"/>
  <c i="8" r="BK135"/>
  <c r="J133"/>
  <c i="9" r="J163"/>
  <c r="J139"/>
  <c r="BK168"/>
  <c r="BK194"/>
  <c r="J133"/>
  <c i="10" r="J127"/>
  <c r="BK127"/>
  <c i="11" r="BK159"/>
  <c i="2" r="J148"/>
  <c r="BK154"/>
  <c i="1" r="AS94"/>
  <c i="3" r="J170"/>
  <c r="BK150"/>
  <c r="J203"/>
  <c r="J209"/>
  <c r="J277"/>
  <c r="J268"/>
  <c r="BK277"/>
  <c r="J225"/>
  <c r="BK199"/>
  <c i="4" r="BK182"/>
  <c r="BK200"/>
  <c r="J204"/>
  <c r="BK174"/>
  <c r="J174"/>
  <c i="5" r="BK228"/>
  <c r="J262"/>
  <c r="J179"/>
  <c r="BK263"/>
  <c r="BK161"/>
  <c r="J230"/>
  <c r="J164"/>
  <c r="BK204"/>
  <c r="J145"/>
  <c i="6" r="J183"/>
  <c r="BK135"/>
  <c r="BK171"/>
  <c i="7" r="J132"/>
  <c r="J169"/>
  <c r="BK169"/>
  <c r="BK238"/>
  <c r="BK187"/>
  <c r="J242"/>
  <c r="BK180"/>
  <c r="J262"/>
  <c r="J208"/>
  <c i="8" r="BK131"/>
  <c r="J129"/>
  <c i="9" r="BK177"/>
  <c r="BK166"/>
  <c r="BK149"/>
  <c r="J183"/>
  <c i="10" r="BK148"/>
  <c i="11" r="BK169"/>
  <c r="BK144"/>
  <c r="BK176"/>
  <c r="J159"/>
  <c r="BK147"/>
  <c r="BK166"/>
  <c r="BK209"/>
  <c r="J179"/>
  <c r="BK196"/>
  <c r="J134"/>
  <c r="J198"/>
  <c r="BK171"/>
  <c i="12" r="BK145"/>
  <c r="BK161"/>
  <c r="J145"/>
  <c r="J141"/>
  <c r="J133"/>
  <c r="J137"/>
  <c i="13" r="BK172"/>
  <c r="J158"/>
  <c r="J197"/>
  <c r="J167"/>
  <c r="BK177"/>
  <c r="BK180"/>
  <c r="J130"/>
  <c r="BK211"/>
  <c r="BK160"/>
  <c r="BK197"/>
  <c r="J188"/>
  <c r="BK158"/>
  <c r="J135"/>
  <c i="14" r="J147"/>
  <c r="BK131"/>
  <c r="BK143"/>
  <c r="BK122"/>
  <c r="BK148"/>
  <c r="J128"/>
  <c r="J124"/>
  <c r="J117"/>
  <c r="BK137"/>
  <c r="BK136"/>
  <c r="BK146"/>
  <c r="BK134"/>
  <c r="J130"/>
  <c r="J145"/>
  <c r="BK118"/>
  <c r="J119"/>
  <c i="2" r="BK148"/>
  <c r="BK139"/>
  <c i="3" r="BK200"/>
  <c r="J137"/>
  <c r="BK175"/>
  <c r="J150"/>
  <c r="BK132"/>
  <c r="BK260"/>
  <c r="BK165"/>
  <c r="BK270"/>
  <c r="J260"/>
  <c r="J157"/>
  <c r="BK249"/>
  <c r="BK154"/>
  <c r="BK187"/>
  <c i="4" r="J158"/>
  <c r="J184"/>
  <c r="J165"/>
  <c r="J186"/>
  <c r="BK151"/>
  <c i="5" r="BK170"/>
  <c r="BK138"/>
  <c r="BK149"/>
  <c r="J158"/>
  <c r="BK219"/>
  <c r="J219"/>
  <c r="J251"/>
  <c r="J155"/>
  <c i="6" r="J149"/>
  <c r="J166"/>
  <c r="J151"/>
  <c i="7" r="BK185"/>
  <c r="J187"/>
  <c r="J177"/>
  <c r="BK234"/>
  <c r="BK198"/>
  <c r="J180"/>
  <c r="BK250"/>
  <c i="8" r="BK133"/>
  <c r="J125"/>
  <c i="9" r="BK153"/>
  <c r="J171"/>
  <c r="BK145"/>
  <c r="J190"/>
  <c r="J161"/>
  <c i="10" r="BK131"/>
  <c r="J135"/>
  <c i="11" r="BK139"/>
  <c i="2" r="J164"/>
  <c r="J157"/>
  <c r="J171"/>
  <c i="3" r="J213"/>
  <c r="J246"/>
  <c r="BK177"/>
  <c r="BK189"/>
  <c r="BK137"/>
  <c r="J175"/>
  <c r="BK194"/>
  <c r="J271"/>
  <c r="J237"/>
  <c r="BK246"/>
  <c r="BK262"/>
  <c i="4" r="BK176"/>
  <c r="BK158"/>
  <c r="J149"/>
  <c r="BK186"/>
  <c i="5" r="J147"/>
  <c r="BK220"/>
  <c r="BK226"/>
  <c r="J136"/>
  <c r="BK262"/>
  <c r="BK249"/>
  <c r="J168"/>
  <c r="J234"/>
  <c r="J199"/>
  <c i="6" r="BK162"/>
  <c r="BK155"/>
  <c r="J173"/>
  <c i="7" r="BK222"/>
  <c r="J229"/>
  <c r="J161"/>
  <c r="BK133"/>
  <c r="BK217"/>
  <c r="BK262"/>
  <c r="BK147"/>
  <c r="BK205"/>
  <c i="8" r="BK149"/>
  <c i="9" r="BK163"/>
  <c r="BK136"/>
  <c r="BK133"/>
  <c r="BK171"/>
  <c r="J149"/>
  <c i="10" r="J162"/>
  <c r="BK135"/>
  <c i="11" r="J187"/>
  <c r="BK179"/>
  <c i="2" r="J133"/>
  <c r="BK133"/>
  <c i="3" r="BK216"/>
  <c r="J140"/>
  <c r="J194"/>
  <c r="J216"/>
  <c r="J221"/>
  <c r="BK228"/>
  <c r="BK241"/>
  <c r="BK279"/>
  <c r="BK271"/>
  <c r="J200"/>
  <c r="J172"/>
  <c i="4" r="BK145"/>
  <c r="BK167"/>
  <c r="J145"/>
  <c i="5" r="BK209"/>
  <c r="BK168"/>
  <c r="BK179"/>
  <c r="J184"/>
  <c r="J226"/>
  <c r="BK258"/>
  <c r="J192"/>
  <c r="BK253"/>
  <c i="7" r="BK252"/>
  <c r="J260"/>
  <c r="BK140"/>
  <c r="BK260"/>
  <c i="8" r="BK143"/>
  <c r="J139"/>
  <c i="9" r="BK161"/>
  <c r="J168"/>
  <c r="BK190"/>
  <c i="10" r="J157"/>
  <c r="BK133"/>
  <c r="BK154"/>
  <c i="11" r="BK182"/>
  <c i="2" r="BK151"/>
  <c r="J129"/>
  <c r="F37"/>
  <c i="3" r="BK233"/>
  <c r="J239"/>
  <c r="J165"/>
  <c r="BK182"/>
  <c r="J143"/>
  <c r="J182"/>
  <c r="BK209"/>
  <c r="BK219"/>
  <c i="4" r="BK196"/>
  <c r="J176"/>
  <c r="J135"/>
  <c i="5" r="J216"/>
  <c r="J253"/>
  <c r="BK261"/>
  <c r="BK139"/>
  <c r="BK164"/>
  <c r="J209"/>
  <c r="J265"/>
  <c r="J241"/>
  <c r="BK158"/>
  <c i="6" r="J188"/>
  <c r="BK183"/>
  <c r="BK188"/>
  <c i="7" r="J259"/>
  <c r="J147"/>
  <c r="J190"/>
  <c r="J203"/>
  <c r="BK236"/>
  <c r="BK192"/>
  <c r="J236"/>
  <c r="J205"/>
  <c i="8" r="BK139"/>
  <c i="9" r="BK156"/>
  <c r="J158"/>
  <c r="J181"/>
  <c r="BK192"/>
  <c r="BK158"/>
  <c i="10" r="J133"/>
  <c r="BK157"/>
  <c i="11" r="J164"/>
  <c r="BK201"/>
  <c r="BK198"/>
  <c r="J161"/>
  <c r="BK153"/>
  <c r="BK190"/>
  <c r="J147"/>
  <c r="BK205"/>
  <c r="J209"/>
  <c r="J157"/>
  <c r="J205"/>
  <c r="J139"/>
  <c i="12" r="J161"/>
  <c r="BK152"/>
  <c r="J156"/>
  <c r="BK156"/>
  <c r="BK127"/>
  <c i="13" r="BK162"/>
  <c r="BK183"/>
  <c r="BK140"/>
  <c r="J172"/>
  <c r="BK188"/>
  <c r="J148"/>
  <c r="BK148"/>
  <c r="BK135"/>
  <c r="BK130"/>
  <c r="BK207"/>
  <c r="BK194"/>
  <c r="J160"/>
  <c r="BK154"/>
  <c i="14" r="BK144"/>
  <c r="BK135"/>
  <c r="J122"/>
  <c r="BK142"/>
  <c r="J143"/>
  <c r="BK138"/>
  <c r="J127"/>
  <c r="BK129"/>
  <c r="J146"/>
  <c r="J135"/>
  <c r="J133"/>
  <c r="J139"/>
  <c r="BK133"/>
  <c r="BK126"/>
  <c r="J125"/>
  <c r="BK117"/>
  <c i="2" r="J139"/>
  <c r="J154"/>
  <c r="J34"/>
  <c i="4" r="J147"/>
  <c i="5" r="BK230"/>
  <c r="J210"/>
  <c r="J182"/>
  <c r="J220"/>
  <c r="BK265"/>
  <c r="BK134"/>
  <c r="J161"/>
  <c i="6" r="J135"/>
  <c r="BK173"/>
  <c i="7" r="BK229"/>
  <c r="J224"/>
  <c r="J175"/>
  <c r="J245"/>
  <c r="BK132"/>
  <c r="J185"/>
  <c r="BK209"/>
  <c i="8" r="J135"/>
  <c i="9" r="J172"/>
  <c r="J192"/>
  <c r="BK142"/>
  <c r="BK183"/>
  <c i="10" r="BK137"/>
  <c r="J137"/>
  <c i="11" r="J169"/>
  <c i="2" r="J151"/>
  <c r="BK131"/>
  <c r="BK135"/>
  <c r="F34"/>
  <c i="3" r="BK172"/>
  <c r="J192"/>
  <c r="J262"/>
  <c r="J180"/>
  <c r="BK203"/>
  <c r="J189"/>
  <c i="4" r="J167"/>
  <c r="J200"/>
  <c r="J151"/>
  <c r="BK204"/>
  <c i="5" r="J138"/>
  <c r="BK251"/>
  <c r="J228"/>
  <c r="J177"/>
  <c r="BK236"/>
  <c r="BK260"/>
  <c r="BK224"/>
  <c r="J249"/>
  <c r="J263"/>
  <c r="BK189"/>
  <c i="6" r="BK158"/>
  <c r="BK145"/>
  <c r="J132"/>
  <c r="J145"/>
  <c i="7" r="J219"/>
  <c r="J226"/>
  <c r="BK154"/>
  <c r="BK245"/>
  <c r="J216"/>
  <c r="J248"/>
  <c r="J182"/>
  <c r="J140"/>
  <c i="8" r="BK146"/>
  <c r="J143"/>
  <c i="9" r="J153"/>
  <c r="J185"/>
  <c r="J156"/>
  <c r="BK179"/>
  <c r="J194"/>
  <c i="10" r="BK151"/>
  <c r="J145"/>
  <c r="J131"/>
  <c i="11" r="BK187"/>
  <c i="2" r="J135"/>
  <c r="BK129"/>
  <c i="3" r="J228"/>
  <c r="J146"/>
  <c r="J199"/>
  <c r="BK167"/>
  <c r="BK140"/>
  <c r="BK210"/>
  <c r="BK170"/>
  <c r="J264"/>
  <c r="J270"/>
  <c r="BK159"/>
  <c i="4" r="BK193"/>
  <c r="BK165"/>
  <c r="J133"/>
  <c r="J171"/>
  <c i="5" r="J258"/>
  <c r="BK222"/>
  <c r="BK199"/>
  <c r="J149"/>
  <c r="J139"/>
  <c r="BK216"/>
  <c r="J215"/>
  <c r="BK232"/>
  <c r="J201"/>
  <c i="6" r="J147"/>
  <c r="BK169"/>
  <c r="BK132"/>
  <c r="J171"/>
  <c r="J138"/>
  <c i="7" r="J232"/>
  <c r="BK257"/>
  <c r="J173"/>
  <c r="BK259"/>
  <c r="BK216"/>
  <c r="BK161"/>
  <c r="BK177"/>
  <c r="BK212"/>
  <c i="8" r="BK152"/>
  <c r="BK129"/>
  <c i="9" r="BK129"/>
  <c r="J179"/>
  <c r="BK139"/>
  <c r="BK185"/>
  <c i="10" r="BK162"/>
  <c r="BK141"/>
  <c r="J151"/>
  <c i="11" r="J174"/>
  <c i="2" r="BK164"/>
  <c r="BK162"/>
  <c r="BK144"/>
  <c r="J144"/>
  <c i="3" r="BK204"/>
  <c r="J210"/>
  <c r="J241"/>
  <c r="BK192"/>
  <c r="J223"/>
  <c r="BK225"/>
  <c r="J249"/>
  <c r="J279"/>
  <c r="BK239"/>
  <c r="J231"/>
  <c r="BK157"/>
  <c i="4" r="J155"/>
  <c r="BK155"/>
  <c r="J193"/>
  <c r="BK138"/>
  <c i="5" r="BK177"/>
  <c r="BK147"/>
  <c r="BK201"/>
  <c r="J187"/>
  <c r="J224"/>
  <c r="BK244"/>
  <c r="BK206"/>
  <c r="J170"/>
  <c r="BK238"/>
  <c r="BK210"/>
  <c i="6" r="BK138"/>
  <c r="BK151"/>
  <c r="BK166"/>
  <c i="7" r="BK226"/>
  <c r="J250"/>
  <c r="BK242"/>
  <c r="J154"/>
  <c r="J192"/>
  <c r="BK173"/>
  <c r="BK200"/>
  <c r="J200"/>
  <c r="BK232"/>
  <c i="8" r="BK125"/>
  <c i="9" r="BK174"/>
  <c r="J145"/>
  <c r="J177"/>
  <c r="J136"/>
  <c r="BK181"/>
  <c i="10" r="J154"/>
  <c r="J148"/>
  <c i="11" r="J166"/>
  <c r="J176"/>
  <c r="BK174"/>
  <c r="BK157"/>
  <c r="J193"/>
  <c r="BK164"/>
  <c r="J201"/>
  <c r="J144"/>
  <c r="BK161"/>
  <c r="BK127"/>
  <c r="J196"/>
  <c r="J127"/>
  <c i="12" r="J135"/>
  <c r="J127"/>
  <c r="J152"/>
  <c r="BK135"/>
  <c r="BK131"/>
  <c i="13" r="BK191"/>
  <c r="J140"/>
  <c r="BK145"/>
  <c r="J183"/>
  <c r="BK199"/>
  <c r="J154"/>
  <c r="J177"/>
  <c r="J145"/>
  <c r="BK167"/>
  <c r="BK128"/>
  <c r="J199"/>
  <c r="BK165"/>
  <c r="J194"/>
  <c i="14" r="BK140"/>
  <c r="BK130"/>
  <c r="BK145"/>
  <c r="BK127"/>
  <c r="BK132"/>
  <c r="BK125"/>
  <c r="J121"/>
  <c r="BK141"/>
  <c r="J134"/>
  <c r="BK119"/>
  <c r="J138"/>
  <c r="J131"/>
  <c r="J140"/>
  <c r="BK121"/>
  <c r="BK139"/>
  <c i="2" r="BK167"/>
  <c r="BK157"/>
  <c r="F36"/>
  <c i="3" r="BK213"/>
  <c r="BK143"/>
  <c r="J184"/>
  <c r="J167"/>
  <c r="BK264"/>
  <c r="J187"/>
  <c r="BK184"/>
  <c i="4" r="BK147"/>
  <c r="J196"/>
  <c r="BK184"/>
  <c i="5" r="J204"/>
  <c r="J260"/>
  <c r="BK215"/>
  <c r="J134"/>
  <c r="J261"/>
  <c r="J222"/>
  <c r="BK136"/>
  <c r="J171"/>
  <c r="BK155"/>
  <c i="6" r="BK147"/>
  <c r="J169"/>
  <c i="7" r="BK224"/>
  <c r="J252"/>
  <c r="J198"/>
  <c r="J217"/>
  <c r="BK219"/>
  <c r="BK208"/>
  <c r="J213"/>
  <c r="J209"/>
  <c r="J257"/>
  <c i="8" r="J131"/>
  <c r="J149"/>
  <c i="11" r="J190"/>
  <c r="J171"/>
  <c r="J129"/>
  <c r="J153"/>
  <c r="J182"/>
  <c r="BK129"/>
  <c r="BK193"/>
  <c i="12" r="J148"/>
  <c r="BK148"/>
  <c r="BK141"/>
  <c r="BK137"/>
  <c r="J131"/>
  <c r="BK133"/>
  <c i="13" r="J165"/>
  <c r="J180"/>
  <c r="J207"/>
  <c r="J170"/>
  <c r="BK175"/>
  <c r="J175"/>
  <c r="J211"/>
  <c r="J202"/>
  <c r="J128"/>
  <c r="BK202"/>
  <c r="J191"/>
  <c r="J162"/>
  <c r="BK170"/>
  <c i="14" r="J148"/>
  <c r="J136"/>
  <c r="BK123"/>
  <c r="J144"/>
  <c r="J137"/>
  <c r="J123"/>
  <c r="J129"/>
  <c r="J126"/>
  <c r="J120"/>
  <c r="J142"/>
  <c r="J141"/>
  <c r="BK147"/>
  <c r="J132"/>
  <c r="BK124"/>
  <c r="BK128"/>
  <c r="BK120"/>
  <c r="J118"/>
  <c i="2" r="J167"/>
  <c r="J162"/>
  <c r="J131"/>
  <c r="BK171"/>
  <c i="3" r="J154"/>
  <c r="BK231"/>
  <c r="J233"/>
  <c r="J159"/>
  <c r="BK146"/>
  <c i="4" r="J138"/>
  <c r="J182"/>
  <c i="5" r="BK192"/>
  <c r="J244"/>
  <c r="J238"/>
  <c r="BK145"/>
  <c r="BK160"/>
  <c r="BK241"/>
  <c r="J189"/>
  <c r="J206"/>
  <c r="BK234"/>
  <c i="6" r="BK175"/>
  <c r="J175"/>
  <c r="J155"/>
  <c i="7" r="J195"/>
  <c r="BK203"/>
  <c r="J222"/>
  <c r="BK248"/>
  <c r="J133"/>
  <c r="BK195"/>
  <c r="J238"/>
  <c i="8" r="J152"/>
  <c r="J146"/>
  <c i="9" r="BK172"/>
  <c r="J142"/>
  <c r="J166"/>
  <c r="J129"/>
  <c r="J174"/>
  <c i="10" r="BK145"/>
  <c r="J141"/>
  <c i="11" r="BK134"/>
  <c i="3" l="1" r="R131"/>
  <c r="R130"/>
  <c r="T227"/>
  <c i="4" r="R132"/>
  <c r="BK164"/>
  <c r="J164"/>
  <c r="J102"/>
  <c i="5" r="R133"/>
  <c r="T167"/>
  <c r="R221"/>
  <c r="P243"/>
  <c i="6" r="R154"/>
  <c i="7" r="R194"/>
  <c r="P218"/>
  <c r="R244"/>
  <c i="8" r="T142"/>
  <c r="T137"/>
  <c i="9" r="R152"/>
  <c r="R189"/>
  <c r="R188"/>
  <c i="10" r="R130"/>
  <c r="R125"/>
  <c i="11" r="P156"/>
  <c r="R204"/>
  <c r="R203"/>
  <c i="13" r="BK206"/>
  <c r="J206"/>
  <c r="J105"/>
  <c i="2" r="R128"/>
  <c r="R127"/>
  <c i="3" r="T153"/>
  <c r="P218"/>
  <c r="BK267"/>
  <c r="J267"/>
  <c r="J109"/>
  <c i="4" r="P132"/>
  <c r="R164"/>
  <c r="R173"/>
  <c i="5" r="P137"/>
  <c r="R167"/>
  <c r="P218"/>
  <c r="BK243"/>
  <c r="J243"/>
  <c r="J108"/>
  <c i="6" r="P131"/>
  <c r="T172"/>
  <c i="7" r="P194"/>
  <c r="P228"/>
  <c i="8" r="BK128"/>
  <c r="J128"/>
  <c r="J99"/>
  <c i="9" r="T152"/>
  <c r="P189"/>
  <c r="P188"/>
  <c i="10" r="BK130"/>
  <c r="J130"/>
  <c r="J99"/>
  <c i="11" r="R126"/>
  <c r="R125"/>
  <c r="BK204"/>
  <c r="BK203"/>
  <c r="J203"/>
  <c r="J103"/>
  <c i="3" r="R179"/>
  <c r="R227"/>
  <c i="4" r="BK154"/>
  <c r="J154"/>
  <c r="J101"/>
  <c i="5" r="R191"/>
  <c r="BK221"/>
  <c r="J221"/>
  <c r="J106"/>
  <c r="T243"/>
  <c i="6" r="P154"/>
  <c r="BK168"/>
  <c r="J168"/>
  <c r="J104"/>
  <c i="7" r="P172"/>
  <c r="T215"/>
  <c r="BK244"/>
  <c r="J244"/>
  <c r="J106"/>
  <c i="8" r="R142"/>
  <c r="R137"/>
  <c i="9" r="P170"/>
  <c i="2" r="BK138"/>
  <c r="J138"/>
  <c r="J100"/>
  <c i="3" r="T131"/>
  <c r="T130"/>
  <c r="BK218"/>
  <c r="J218"/>
  <c r="J105"/>
  <c r="R267"/>
  <c r="R266"/>
  <c i="4" r="BK144"/>
  <c r="J144"/>
  <c r="J99"/>
  <c r="P173"/>
  <c i="5" r="T133"/>
  <c r="P157"/>
  <c r="BK218"/>
  <c r="J218"/>
  <c r="J105"/>
  <c r="T218"/>
  <c r="BK257"/>
  <c r="J257"/>
  <c r="J111"/>
  <c i="6" r="R144"/>
  <c r="P168"/>
  <c i="7" r="R131"/>
  <c r="R130"/>
  <c r="R215"/>
  <c r="P256"/>
  <c r="P255"/>
  <c i="9" r="BK152"/>
  <c r="J152"/>
  <c r="J101"/>
  <c r="BK189"/>
  <c r="BK188"/>
  <c r="J188"/>
  <c r="J105"/>
  <c i="10" r="T144"/>
  <c r="T139"/>
  <c i="11" r="P126"/>
  <c r="P125"/>
  <c r="R178"/>
  <c i="12" r="P144"/>
  <c r="P139"/>
  <c i="13" r="BK127"/>
  <c r="J127"/>
  <c r="J98"/>
  <c r="R157"/>
  <c r="R156"/>
  <c r="P179"/>
  <c r="R206"/>
  <c r="R205"/>
  <c i="2" r="P128"/>
  <c r="P127"/>
  <c i="3" r="P153"/>
  <c r="P248"/>
  <c i="4" r="T132"/>
  <c r="T164"/>
  <c r="R181"/>
  <c i="5" r="BK137"/>
  <c r="J137"/>
  <c r="J99"/>
  <c r="P167"/>
  <c r="P221"/>
  <c r="P257"/>
  <c r="P256"/>
  <c i="6" r="BK131"/>
  <c r="R168"/>
  <c i="7" r="T131"/>
  <c r="T130"/>
  <c r="BK215"/>
  <c r="J215"/>
  <c r="J103"/>
  <c r="T228"/>
  <c i="8" r="P142"/>
  <c r="P137"/>
  <c i="9" r="T170"/>
  <c i="10" r="BK144"/>
  <c r="J144"/>
  <c r="J102"/>
  <c i="11" r="BK156"/>
  <c r="T204"/>
  <c r="T203"/>
  <c i="13" r="BK157"/>
  <c i="2" r="BK153"/>
  <c r="J153"/>
  <c r="J103"/>
  <c i="3" r="BK179"/>
  <c r="J179"/>
  <c r="J102"/>
  <c r="BK227"/>
  <c r="J227"/>
  <c r="J106"/>
  <c i="4" r="R144"/>
  <c r="BK181"/>
  <c r="J181"/>
  <c r="J105"/>
  <c i="5" r="P133"/>
  <c r="T191"/>
  <c r="R227"/>
  <c i="6" r="BK144"/>
  <c r="J144"/>
  <c r="J99"/>
  <c i="7" r="T194"/>
  <c r="T218"/>
  <c r="R256"/>
  <c r="R255"/>
  <c i="9" r="P152"/>
  <c r="T189"/>
  <c r="T188"/>
  <c i="11" r="P204"/>
  <c r="P203"/>
  <c i="12" r="T130"/>
  <c r="T125"/>
  <c i="2" r="T128"/>
  <c r="T127"/>
  <c i="3" r="R153"/>
  <c r="R218"/>
  <c r="P267"/>
  <c r="P266"/>
  <c i="4" r="T144"/>
  <c r="T173"/>
  <c i="5" r="P191"/>
  <c r="T227"/>
  <c i="6" r="T131"/>
  <c r="R172"/>
  <c i="7" r="P131"/>
  <c r="P130"/>
  <c r="P215"/>
  <c r="BK256"/>
  <c r="BK255"/>
  <c r="J255"/>
  <c r="J108"/>
  <c i="8" r="T128"/>
  <c r="T123"/>
  <c r="T122"/>
  <c i="9" r="BK128"/>
  <c r="J128"/>
  <c r="J98"/>
  <c r="R170"/>
  <c i="10" r="P130"/>
  <c r="P125"/>
  <c i="11" r="BK126"/>
  <c r="BK178"/>
  <c r="J178"/>
  <c r="J102"/>
  <c i="12" r="BK144"/>
  <c r="J144"/>
  <c r="J102"/>
  <c i="2" r="R138"/>
  <c r="R137"/>
  <c r="R126"/>
  <c r="R153"/>
  <c i="3" r="BK131"/>
  <c r="J131"/>
  <c r="J98"/>
  <c r="R248"/>
  <c i="4" r="R154"/>
  <c r="R153"/>
  <c i="5" r="R137"/>
  <c r="T157"/>
  <c r="T221"/>
  <c r="R243"/>
  <c i="6" r="BK154"/>
  <c i="7" r="R172"/>
  <c r="R218"/>
  <c r="T256"/>
  <c r="T255"/>
  <c i="8" r="P128"/>
  <c r="P123"/>
  <c r="P122"/>
  <c i="1" r="AU101"/>
  <c i="9" r="BK173"/>
  <c r="J173"/>
  <c r="J103"/>
  <c i="11" r="T156"/>
  <c i="12" r="T144"/>
  <c r="T139"/>
  <c i="3" r="T179"/>
  <c r="T248"/>
  <c i="4" r="BK132"/>
  <c r="J132"/>
  <c r="J98"/>
  <c r="P164"/>
  <c r="T181"/>
  <c i="5" r="BK133"/>
  <c r="BK167"/>
  <c r="J167"/>
  <c r="J103"/>
  <c r="R218"/>
  <c r="T257"/>
  <c r="T256"/>
  <c i="6" r="T154"/>
  <c r="T153"/>
  <c r="T168"/>
  <c i="7" r="T172"/>
  <c r="R228"/>
  <c i="8" r="R128"/>
  <c r="R123"/>
  <c r="R122"/>
  <c i="9" r="T128"/>
  <c r="T127"/>
  <c r="R173"/>
  <c i="10" r="P144"/>
  <c r="P139"/>
  <c i="11" r="R156"/>
  <c r="R155"/>
  <c i="12" r="P130"/>
  <c r="P125"/>
  <c r="P124"/>
  <c i="1" r="AU105"/>
  <c i="13" r="R127"/>
  <c r="R126"/>
  <c r="R125"/>
  <c i="14" r="BK116"/>
  <c r="J116"/>
  <c r="J96"/>
  <c i="2" r="T138"/>
  <c r="T137"/>
  <c r="T126"/>
  <c r="T153"/>
  <c i="3" r="BK153"/>
  <c r="J153"/>
  <c r="J101"/>
  <c r="T218"/>
  <c r="T267"/>
  <c r="T266"/>
  <c i="4" r="P154"/>
  <c r="BK173"/>
  <c r="J173"/>
  <c r="J104"/>
  <c i="5" r="T137"/>
  <c r="T132"/>
  <c i="6" r="T144"/>
  <c r="P172"/>
  <c i="7" r="BK194"/>
  <c r="J194"/>
  <c r="J102"/>
  <c r="BK218"/>
  <c r="J218"/>
  <c r="J104"/>
  <c r="P244"/>
  <c i="8" r="BK142"/>
  <c r="J142"/>
  <c r="J102"/>
  <c i="9" r="R128"/>
  <c r="R127"/>
  <c r="T173"/>
  <c i="12" r="R130"/>
  <c r="R125"/>
  <c r="R124"/>
  <c i="14" r="P116"/>
  <c i="1" r="AU107"/>
  <c i="2" r="BK128"/>
  <c r="J128"/>
  <c r="J98"/>
  <c i="3" r="P179"/>
  <c r="P227"/>
  <c i="4" r="P144"/>
  <c i="5" r="BK191"/>
  <c r="J191"/>
  <c r="J104"/>
  <c r="P227"/>
  <c i="6" r="R131"/>
  <c r="R130"/>
  <c i="7" r="BK172"/>
  <c r="BK171"/>
  <c r="J171"/>
  <c r="J100"/>
  <c r="BK228"/>
  <c r="J228"/>
  <c r="J105"/>
  <c i="9" r="BK170"/>
  <c r="J170"/>
  <c r="J102"/>
  <c i="10" r="R144"/>
  <c r="R139"/>
  <c i="11" r="T126"/>
  <c r="T125"/>
  <c r="T178"/>
  <c i="12" r="BK130"/>
  <c r="J130"/>
  <c r="J99"/>
  <c r="R144"/>
  <c r="R139"/>
  <c i="13" r="P127"/>
  <c r="P126"/>
  <c r="P157"/>
  <c r="P156"/>
  <c r="BK179"/>
  <c r="J179"/>
  <c r="J102"/>
  <c r="P206"/>
  <c r="P205"/>
  <c i="14" r="R116"/>
  <c i="2" r="P138"/>
  <c r="P137"/>
  <c r="P126"/>
  <c i="1" r="AU95"/>
  <c i="2" r="P153"/>
  <c i="3" r="P131"/>
  <c r="P130"/>
  <c r="BK248"/>
  <c r="J248"/>
  <c r="J107"/>
  <c i="4" r="T154"/>
  <c r="T153"/>
  <c r="P181"/>
  <c i="5" r="BK157"/>
  <c r="J157"/>
  <c r="J100"/>
  <c r="R157"/>
  <c r="BK227"/>
  <c r="J227"/>
  <c r="J107"/>
  <c r="R257"/>
  <c r="R256"/>
  <c i="6" r="P144"/>
  <c r="BK172"/>
  <c r="J172"/>
  <c r="J105"/>
  <c i="7" r="BK131"/>
  <c r="J131"/>
  <c r="J98"/>
  <c r="T244"/>
  <c i="9" r="P128"/>
  <c r="P127"/>
  <c r="P173"/>
  <c i="10" r="T130"/>
  <c r="T125"/>
  <c i="11" r="P178"/>
  <c i="13" r="T127"/>
  <c r="T126"/>
  <c r="T157"/>
  <c r="T156"/>
  <c r="T179"/>
  <c r="T206"/>
  <c r="T205"/>
  <c i="14" r="T116"/>
  <c i="2" r="BK147"/>
  <c r="J147"/>
  <c r="J101"/>
  <c r="BK150"/>
  <c r="J150"/>
  <c r="J102"/>
  <c i="10" r="BK161"/>
  <c r="J161"/>
  <c r="J104"/>
  <c i="2" r="BK166"/>
  <c r="J166"/>
  <c r="J104"/>
  <c i="4" r="BK170"/>
  <c r="J170"/>
  <c r="J103"/>
  <c i="2" r="BK170"/>
  <c r="J170"/>
  <c r="J106"/>
  <c i="8" r="BK124"/>
  <c r="BK123"/>
  <c r="J123"/>
  <c r="J97"/>
  <c i="13" r="BK153"/>
  <c r="J153"/>
  <c r="J99"/>
  <c i="6" r="BK161"/>
  <c r="J161"/>
  <c r="J102"/>
  <c i="9" r="BK148"/>
  <c r="J148"/>
  <c r="J99"/>
  <c i="10" r="BK126"/>
  <c r="J126"/>
  <c r="J98"/>
  <c r="BK140"/>
  <c r="BK139"/>
  <c r="J139"/>
  <c r="J100"/>
  <c i="11" r="BK152"/>
  <c r="J152"/>
  <c r="J99"/>
  <c i="12" r="BK160"/>
  <c r="J160"/>
  <c r="J104"/>
  <c i="6" r="BK165"/>
  <c r="J165"/>
  <c r="J103"/>
  <c i="3" r="BK149"/>
  <c r="J149"/>
  <c r="J99"/>
  <c r="BK212"/>
  <c r="J212"/>
  <c r="J103"/>
  <c i="12" r="BK126"/>
  <c r="J126"/>
  <c r="J98"/>
  <c i="3" r="BK215"/>
  <c r="J215"/>
  <c r="J104"/>
  <c i="4" r="BK199"/>
  <c r="J199"/>
  <c r="J108"/>
  <c i="5" r="BK163"/>
  <c r="J163"/>
  <c r="J101"/>
  <c i="4" r="BK195"/>
  <c r="J195"/>
  <c r="J106"/>
  <c i="6" r="BK182"/>
  <c r="J182"/>
  <c r="J107"/>
  <c r="BK187"/>
  <c r="J187"/>
  <c r="J109"/>
  <c i="4" r="BK203"/>
  <c r="J203"/>
  <c r="J110"/>
  <c i="7" r="BK168"/>
  <c r="J168"/>
  <c r="J99"/>
  <c i="8" r="BK138"/>
  <c r="J138"/>
  <c r="J101"/>
  <c i="12" r="BK140"/>
  <c r="J140"/>
  <c r="J101"/>
  <c i="13" r="J157"/>
  <c r="J101"/>
  <c i="14" r="E106"/>
  <c r="BE120"/>
  <c r="J89"/>
  <c r="J112"/>
  <c r="BE131"/>
  <c r="F91"/>
  <c r="BE123"/>
  <c r="BE127"/>
  <c r="BE130"/>
  <c r="BE132"/>
  <c r="BE122"/>
  <c r="BE142"/>
  <c r="BE144"/>
  <c r="BE146"/>
  <c r="J92"/>
  <c r="BE136"/>
  <c r="BE143"/>
  <c r="BE129"/>
  <c r="BE134"/>
  <c r="BE138"/>
  <c r="BE147"/>
  <c r="BE118"/>
  <c r="BE125"/>
  <c r="BE140"/>
  <c r="BE148"/>
  <c r="BE117"/>
  <c r="BE126"/>
  <c r="BE128"/>
  <c r="BE139"/>
  <c r="BE145"/>
  <c i="13" r="BK126"/>
  <c r="J126"/>
  <c r="J97"/>
  <c i="14" r="BE119"/>
  <c r="BE121"/>
  <c r="BE124"/>
  <c r="BE133"/>
  <c r="BE135"/>
  <c i="13" r="BK205"/>
  <c r="J205"/>
  <c r="J104"/>
  <c i="14" r="F92"/>
  <c r="BE137"/>
  <c r="BE141"/>
  <c i="12" r="T124"/>
  <c i="13" r="F122"/>
  <c r="BE160"/>
  <c r="J122"/>
  <c r="BE130"/>
  <c i="12" r="BK125"/>
  <c r="J125"/>
  <c r="J97"/>
  <c i="13" r="BE140"/>
  <c r="BE154"/>
  <c r="J91"/>
  <c r="BE180"/>
  <c r="BE194"/>
  <c r="BE207"/>
  <c i="12" r="BK159"/>
  <c r="J159"/>
  <c r="J103"/>
  <c i="13" r="J89"/>
  <c r="BE183"/>
  <c r="BE199"/>
  <c r="BE202"/>
  <c r="BE211"/>
  <c r="BE135"/>
  <c r="BE167"/>
  <c r="BE191"/>
  <c r="F91"/>
  <c r="E85"/>
  <c r="BE162"/>
  <c r="BE175"/>
  <c r="BE188"/>
  <c r="BE128"/>
  <c r="BE148"/>
  <c r="BE172"/>
  <c i="12" r="BK139"/>
  <c r="J139"/>
  <c r="J100"/>
  <c i="13" r="BE177"/>
  <c r="BE145"/>
  <c r="BE170"/>
  <c r="BE158"/>
  <c r="BE165"/>
  <c r="BE197"/>
  <c i="11" r="J156"/>
  <c r="J101"/>
  <c i="12" r="BE131"/>
  <c r="F92"/>
  <c r="BE141"/>
  <c r="E85"/>
  <c r="BE152"/>
  <c r="F91"/>
  <c r="J120"/>
  <c r="BE135"/>
  <c r="BE148"/>
  <c r="J89"/>
  <c r="BE145"/>
  <c r="BE127"/>
  <c r="BE133"/>
  <c r="BE161"/>
  <c i="11" r="J126"/>
  <c r="J98"/>
  <c r="J204"/>
  <c r="J104"/>
  <c i="12" r="J92"/>
  <c r="BE137"/>
  <c r="BE156"/>
  <c i="11" r="J92"/>
  <c r="BE129"/>
  <c r="BE176"/>
  <c r="J120"/>
  <c r="J89"/>
  <c r="F121"/>
  <c r="BE139"/>
  <c r="BE147"/>
  <c r="BE171"/>
  <c r="BE187"/>
  <c i="10" r="BK160"/>
  <c r="J160"/>
  <c r="J103"/>
  <c i="11" r="E85"/>
  <c r="BE169"/>
  <c r="BE190"/>
  <c r="BE205"/>
  <c r="BE209"/>
  <c r="BE153"/>
  <c r="BE159"/>
  <c r="BE196"/>
  <c i="10" r="BK125"/>
  <c r="J125"/>
  <c r="J97"/>
  <c r="J140"/>
  <c r="J101"/>
  <c i="11" r="BE127"/>
  <c r="BE157"/>
  <c r="BE182"/>
  <c r="BE164"/>
  <c r="F120"/>
  <c r="BE179"/>
  <c r="BE134"/>
  <c r="BE166"/>
  <c r="BE174"/>
  <c r="BE193"/>
  <c r="BE201"/>
  <c r="BE161"/>
  <c r="BE144"/>
  <c r="BE198"/>
  <c i="9" r="J189"/>
  <c r="J106"/>
  <c i="10" r="J91"/>
  <c r="BE131"/>
  <c i="9" r="BK127"/>
  <c r="J127"/>
  <c r="J97"/>
  <c r="BK151"/>
  <c r="J151"/>
  <c r="J100"/>
  <c i="10" r="F91"/>
  <c r="BE137"/>
  <c r="BE141"/>
  <c r="BE151"/>
  <c r="BE133"/>
  <c r="E85"/>
  <c r="F92"/>
  <c r="BE148"/>
  <c r="J92"/>
  <c r="BE127"/>
  <c r="BE162"/>
  <c r="BE135"/>
  <c r="BE145"/>
  <c r="BE154"/>
  <c r="BE157"/>
  <c r="J89"/>
  <c i="9" r="F123"/>
  <c r="BE145"/>
  <c r="BE153"/>
  <c i="8" r="J124"/>
  <c r="J98"/>
  <c i="9" r="BE142"/>
  <c r="BE177"/>
  <c i="8" r="BK137"/>
  <c r="J137"/>
  <c r="J100"/>
  <c i="9" r="F91"/>
  <c r="BE190"/>
  <c r="BE194"/>
  <c r="BE161"/>
  <c r="BE171"/>
  <c r="J120"/>
  <c r="BE166"/>
  <c r="BE192"/>
  <c r="J122"/>
  <c r="BE156"/>
  <c r="BE168"/>
  <c r="J92"/>
  <c r="BE149"/>
  <c r="BE158"/>
  <c r="BE185"/>
  <c r="BE136"/>
  <c r="BE183"/>
  <c r="BE139"/>
  <c r="BE172"/>
  <c r="BE181"/>
  <c r="BE179"/>
  <c r="E85"/>
  <c r="BE133"/>
  <c r="BE174"/>
  <c r="BE129"/>
  <c r="BE163"/>
  <c i="7" r="J172"/>
  <c r="J101"/>
  <c i="8" r="F118"/>
  <c r="F92"/>
  <c r="BE131"/>
  <c r="E112"/>
  <c r="BE152"/>
  <c i="7" r="J256"/>
  <c r="J109"/>
  <c i="8" r="J89"/>
  <c r="J119"/>
  <c r="BE135"/>
  <c r="BE143"/>
  <c i="7" r="BK130"/>
  <c r="J130"/>
  <c r="J97"/>
  <c i="8" r="BE129"/>
  <c r="BE149"/>
  <c r="J118"/>
  <c r="BE146"/>
  <c r="BE139"/>
  <c r="BE125"/>
  <c r="BE133"/>
  <c i="7" r="F92"/>
  <c r="J125"/>
  <c r="BE177"/>
  <c r="BE213"/>
  <c r="BE217"/>
  <c r="BE234"/>
  <c r="BE242"/>
  <c i="6" r="BK181"/>
  <c r="J181"/>
  <c r="J106"/>
  <c i="7" r="J92"/>
  <c r="BE161"/>
  <c r="BE198"/>
  <c r="BE229"/>
  <c r="BE236"/>
  <c r="BE257"/>
  <c r="E85"/>
  <c r="BE173"/>
  <c r="BE175"/>
  <c r="BE190"/>
  <c r="BE192"/>
  <c r="BE212"/>
  <c r="BE232"/>
  <c r="BE238"/>
  <c r="BE147"/>
  <c r="BE185"/>
  <c r="BE226"/>
  <c r="BE252"/>
  <c i="6" r="J154"/>
  <c r="J101"/>
  <c i="7" r="BE169"/>
  <c r="BE195"/>
  <c r="BE209"/>
  <c r="BE132"/>
  <c r="BE182"/>
  <c r="BE200"/>
  <c r="BE219"/>
  <c r="BE250"/>
  <c i="6" r="J131"/>
  <c r="J98"/>
  <c i="7" r="J123"/>
  <c r="BE180"/>
  <c r="BE187"/>
  <c r="BE216"/>
  <c r="BE222"/>
  <c r="F91"/>
  <c r="BE140"/>
  <c r="BE224"/>
  <c r="BE248"/>
  <c r="BE259"/>
  <c r="BE260"/>
  <c r="BE262"/>
  <c r="BE133"/>
  <c r="BE205"/>
  <c r="BE154"/>
  <c r="BE203"/>
  <c r="BE208"/>
  <c r="BE245"/>
  <c i="6" r="F125"/>
  <c r="BE158"/>
  <c i="5" r="BK256"/>
  <c r="J256"/>
  <c r="J110"/>
  <c i="6" r="F92"/>
  <c r="J125"/>
  <c r="BE171"/>
  <c i="5" r="J133"/>
  <c r="J98"/>
  <c i="6" r="J126"/>
  <c r="BE138"/>
  <c r="BE175"/>
  <c r="BE183"/>
  <c r="E119"/>
  <c r="BE135"/>
  <c r="BE149"/>
  <c r="BE188"/>
  <c r="BE147"/>
  <c r="BE162"/>
  <c r="J123"/>
  <c r="BE132"/>
  <c r="BE145"/>
  <c r="BE166"/>
  <c r="BE173"/>
  <c i="5" r="BK166"/>
  <c r="J166"/>
  <c r="J102"/>
  <c i="6" r="BE155"/>
  <c r="BE151"/>
  <c r="BE169"/>
  <c i="5" r="BE147"/>
  <c r="BE158"/>
  <c r="BE219"/>
  <c r="BE226"/>
  <c r="BE230"/>
  <c r="BE236"/>
  <c r="BE258"/>
  <c r="F92"/>
  <c r="BE136"/>
  <c r="BE192"/>
  <c r="BE220"/>
  <c r="BE224"/>
  <c i="4" r="BK153"/>
  <c r="J153"/>
  <c r="J100"/>
  <c i="5" r="BE177"/>
  <c r="BE264"/>
  <c r="J91"/>
  <c r="BE134"/>
  <c r="BE155"/>
  <c r="BE170"/>
  <c r="BE215"/>
  <c r="BE234"/>
  <c r="BE251"/>
  <c r="BE261"/>
  <c r="BE263"/>
  <c r="J125"/>
  <c r="BE210"/>
  <c r="BE228"/>
  <c r="BE265"/>
  <c r="F127"/>
  <c r="BE168"/>
  <c r="BE171"/>
  <c r="BE182"/>
  <c r="BE244"/>
  <c i="4" r="BK198"/>
  <c r="J198"/>
  <c r="J107"/>
  <c i="5" r="E121"/>
  <c i="4" r="BK131"/>
  <c r="BK130"/>
  <c r="J130"/>
  <c r="BK202"/>
  <c r="J202"/>
  <c r="J109"/>
  <c i="5" r="J92"/>
  <c r="BE145"/>
  <c r="BE161"/>
  <c r="BE201"/>
  <c r="BE216"/>
  <c r="BE253"/>
  <c r="BE187"/>
  <c r="BE204"/>
  <c r="BE209"/>
  <c r="BE232"/>
  <c r="BE138"/>
  <c r="BE160"/>
  <c r="BE164"/>
  <c r="BE184"/>
  <c r="BE199"/>
  <c r="BE206"/>
  <c r="BE238"/>
  <c r="BE249"/>
  <c r="BE260"/>
  <c r="BE262"/>
  <c r="BE139"/>
  <c r="BE149"/>
  <c r="BE179"/>
  <c r="BE189"/>
  <c r="BE222"/>
  <c r="BE241"/>
  <c i="3" r="BK130"/>
  <c i="4" r="BE174"/>
  <c r="J124"/>
  <c r="BE149"/>
  <c r="BE204"/>
  <c r="E120"/>
  <c r="BE193"/>
  <c r="BE200"/>
  <c r="F91"/>
  <c r="J127"/>
  <c r="BE158"/>
  <c r="BE196"/>
  <c r="BE155"/>
  <c r="BE165"/>
  <c r="BE176"/>
  <c i="3" r="BK266"/>
  <c r="J266"/>
  <c r="J108"/>
  <c i="4" r="F92"/>
  <c r="BE135"/>
  <c r="BE133"/>
  <c r="BE182"/>
  <c r="J91"/>
  <c r="BE138"/>
  <c r="BE147"/>
  <c r="BE151"/>
  <c r="BE167"/>
  <c r="BE186"/>
  <c i="3" r="BK152"/>
  <c r="J152"/>
  <c r="J100"/>
  <c i="4" r="BE171"/>
  <c r="BE184"/>
  <c r="BE145"/>
  <c i="3" r="E85"/>
  <c r="J92"/>
  <c r="F126"/>
  <c r="BE159"/>
  <c r="BE233"/>
  <c r="F91"/>
  <c r="BE146"/>
  <c r="BE165"/>
  <c r="BE192"/>
  <c r="BE213"/>
  <c r="BE262"/>
  <c r="BE268"/>
  <c r="BE270"/>
  <c r="J123"/>
  <c r="BE170"/>
  <c r="BE189"/>
  <c r="BE194"/>
  <c r="BE210"/>
  <c r="BE223"/>
  <c r="BE279"/>
  <c i="2" r="BK169"/>
  <c r="J169"/>
  <c r="J105"/>
  <c i="3" r="BE180"/>
  <c r="BE200"/>
  <c r="BE225"/>
  <c r="BE239"/>
  <c r="BE260"/>
  <c r="BE264"/>
  <c r="BE271"/>
  <c r="BE277"/>
  <c r="BE150"/>
  <c r="BE175"/>
  <c r="BE199"/>
  <c r="BE228"/>
  <c r="BE137"/>
  <c r="BE187"/>
  <c r="BE231"/>
  <c r="BE241"/>
  <c r="BE143"/>
  <c r="BE167"/>
  <c r="BE182"/>
  <c r="BE184"/>
  <c r="BE209"/>
  <c r="BE237"/>
  <c r="J91"/>
  <c r="BE132"/>
  <c r="BE219"/>
  <c r="BE246"/>
  <c r="BE140"/>
  <c r="BE154"/>
  <c r="BE204"/>
  <c r="BE221"/>
  <c r="BE157"/>
  <c r="BE172"/>
  <c r="BE177"/>
  <c r="BE249"/>
  <c r="BE203"/>
  <c r="BE216"/>
  <c i="2" r="BE171"/>
  <c r="BE144"/>
  <c i="1" r="BC95"/>
  <c r="BB95"/>
  <c i="2" r="J92"/>
  <c r="J120"/>
  <c r="J122"/>
  <c r="BE129"/>
  <c r="BE131"/>
  <c r="BE133"/>
  <c r="BE135"/>
  <c r="BE154"/>
  <c r="BE157"/>
  <c r="BE162"/>
  <c i="1" r="BA95"/>
  <c i="2" r="E85"/>
  <c r="F91"/>
  <c r="F92"/>
  <c r="BE139"/>
  <c r="BE151"/>
  <c i="1" r="AW95"/>
  <c i="2" r="BE148"/>
  <c r="BE164"/>
  <c r="BE167"/>
  <c i="1" r="BD95"/>
  <c i="3" r="J34"/>
  <c i="1" r="AW96"/>
  <c i="7" r="J34"/>
  <c i="1" r="AW100"/>
  <c i="10" r="F35"/>
  <c i="1" r="BB103"/>
  <c i="12" r="F35"/>
  <c i="1" r="BB105"/>
  <c i="13" r="F35"/>
  <c i="1" r="BB106"/>
  <c i="4" r="F37"/>
  <c i="1" r="BD97"/>
  <c i="5" r="J34"/>
  <c i="1" r="AW98"/>
  <c i="6" r="F36"/>
  <c i="1" r="BC99"/>
  <c i="7" r="F37"/>
  <c i="1" r="BD100"/>
  <c i="11" r="F37"/>
  <c i="1" r="BD104"/>
  <c i="14" r="F35"/>
  <c i="1" r="BB107"/>
  <c i="4" r="J34"/>
  <c i="1" r="AW97"/>
  <c i="5" r="F36"/>
  <c i="1" r="BC98"/>
  <c i="9" r="F34"/>
  <c i="1" r="BA102"/>
  <c i="11" r="F35"/>
  <c i="1" r="BB104"/>
  <c i="14" r="J34"/>
  <c i="1" r="AW107"/>
  <c i="4" r="F35"/>
  <c i="1" r="BB97"/>
  <c i="5" r="F35"/>
  <c i="1" r="BB98"/>
  <c i="8" r="F35"/>
  <c i="1" r="BB101"/>
  <c i="9" r="F36"/>
  <c i="1" r="BC102"/>
  <c i="11" r="F36"/>
  <c i="1" r="BC104"/>
  <c i="14" r="F36"/>
  <c i="1" r="BC107"/>
  <c i="3" r="F35"/>
  <c i="1" r="BB96"/>
  <c i="7" r="F35"/>
  <c i="1" r="BB100"/>
  <c i="11" r="J34"/>
  <c i="1" r="AW104"/>
  <c i="4" r="F34"/>
  <c i="1" r="BA97"/>
  <c i="4" r="J30"/>
  <c i="6" r="F37"/>
  <c i="1" r="BD99"/>
  <c i="7" r="F36"/>
  <c i="1" r="BC100"/>
  <c i="10" r="F37"/>
  <c i="1" r="BD103"/>
  <c i="12" r="F36"/>
  <c i="1" r="BC105"/>
  <c i="13" r="F36"/>
  <c i="1" r="BC106"/>
  <c i="5" r="F34"/>
  <c i="1" r="BA98"/>
  <c i="6" r="F35"/>
  <c i="1" r="BB99"/>
  <c i="8" r="F34"/>
  <c i="1" r="BA101"/>
  <c i="9" r="J34"/>
  <c i="1" r="AW102"/>
  <c i="10" r="F36"/>
  <c i="1" r="BC103"/>
  <c i="12" r="F37"/>
  <c i="1" r="BD105"/>
  <c i="14" r="F37"/>
  <c i="1" r="BD107"/>
  <c i="3" r="F37"/>
  <c i="1" r="BD96"/>
  <c i="6" r="J34"/>
  <c i="1" r="AW99"/>
  <c i="8" r="F36"/>
  <c i="1" r="BC101"/>
  <c i="9" r="F35"/>
  <c i="1" r="BB102"/>
  <c i="13" r="J34"/>
  <c i="1" r="AW106"/>
  <c i="4" r="F36"/>
  <c i="1" r="BC97"/>
  <c i="5" r="F37"/>
  <c i="1" r="BD98"/>
  <c i="8" r="F37"/>
  <c i="1" r="BD101"/>
  <c i="10" r="F34"/>
  <c i="1" r="BA103"/>
  <c i="11" r="F34"/>
  <c i="1" r="BA104"/>
  <c i="14" r="F34"/>
  <c i="1" r="BA107"/>
  <c i="3" r="F34"/>
  <c i="1" r="BA96"/>
  <c i="6" r="F34"/>
  <c i="1" r="BA99"/>
  <c i="8" r="J34"/>
  <c i="1" r="AW101"/>
  <c i="9" r="F37"/>
  <c i="1" r="BD102"/>
  <c i="12" r="J34"/>
  <c i="1" r="AW105"/>
  <c i="13" r="F37"/>
  <c i="1" r="BD106"/>
  <c i="3" r="F36"/>
  <c i="1" r="BC96"/>
  <c i="7" r="F34"/>
  <c i="1" r="BA100"/>
  <c i="10" r="J34"/>
  <c i="1" r="AW103"/>
  <c i="12" r="F34"/>
  <c i="1" r="BA105"/>
  <c i="13" r="F34"/>
  <c i="1" r="BA106"/>
  <c i="4" l="1" r="P153"/>
  <c i="11" r="T155"/>
  <c r="T124"/>
  <c r="BK155"/>
  <c r="J155"/>
  <c r="J100"/>
  <c i="7" r="R171"/>
  <c r="R129"/>
  <c i="11" r="BK125"/>
  <c r="J125"/>
  <c r="J97"/>
  <c i="5" r="P166"/>
  <c r="BK132"/>
  <c r="J132"/>
  <c r="J97"/>
  <c i="4" r="T131"/>
  <c r="T130"/>
  <c i="5" r="R166"/>
  <c i="13" r="BK156"/>
  <c r="J156"/>
  <c r="J100"/>
  <c i="3" r="P152"/>
  <c r="P129"/>
  <c i="1" r="AU96"/>
  <c i="6" r="P130"/>
  <c i="3" r="R152"/>
  <c r="R129"/>
  <c i="13" r="P125"/>
  <c i="1" r="AU106"/>
  <c i="6" r="T130"/>
  <c r="T129"/>
  <c i="10" r="T124"/>
  <c i="4" r="P131"/>
  <c r="P130"/>
  <c i="1" r="AU97"/>
  <c i="5" r="R132"/>
  <c r="R131"/>
  <c i="7" r="P171"/>
  <c r="P129"/>
  <c i="1" r="AU100"/>
  <c i="10" r="R124"/>
  <c i="13" r="T125"/>
  <c i="7" r="T171"/>
  <c r="T129"/>
  <c i="10" r="P124"/>
  <c i="1" r="AU103"/>
  <c i="9" r="P151"/>
  <c r="P126"/>
  <c i="1" r="AU102"/>
  <c i="6" r="P153"/>
  <c r="P129"/>
  <c i="1" r="AU99"/>
  <c i="9" r="T151"/>
  <c r="T126"/>
  <c r="R151"/>
  <c r="R126"/>
  <c i="4" r="R131"/>
  <c r="R130"/>
  <c i="11" r="R124"/>
  <c i="5" r="P132"/>
  <c r="P131"/>
  <c i="1" r="AU98"/>
  <c i="11" r="P155"/>
  <c r="P124"/>
  <c i="1" r="AU104"/>
  <c i="6" r="R153"/>
  <c r="R129"/>
  <c r="BK153"/>
  <c r="J153"/>
  <c r="J100"/>
  <c r="BK130"/>
  <c r="J130"/>
  <c r="J97"/>
  <c i="3" r="T152"/>
  <c r="T129"/>
  <c i="5" r="T166"/>
  <c r="T131"/>
  <c i="2" r="BK127"/>
  <c r="J127"/>
  <c r="J97"/>
  <c r="BK137"/>
  <c r="J137"/>
  <c r="J99"/>
  <c i="6" r="BK186"/>
  <c r="J186"/>
  <c r="J108"/>
  <c i="13" r="BK125"/>
  <c r="J125"/>
  <c r="J96"/>
  <c i="12" r="BK124"/>
  <c r="J124"/>
  <c i="10" r="BK124"/>
  <c r="J124"/>
  <c r="J96"/>
  <c i="9" r="BK126"/>
  <c r="J126"/>
  <c r="J96"/>
  <c i="8" r="BK122"/>
  <c r="J122"/>
  <c i="7" r="BK129"/>
  <c r="J129"/>
  <c r="J96"/>
  <c i="6" r="BK129"/>
  <c r="J129"/>
  <c r="J96"/>
  <c i="5" r="BK131"/>
  <c r="J131"/>
  <c i="1" r="AG97"/>
  <c i="4" r="J96"/>
  <c r="J131"/>
  <c r="J97"/>
  <c i="3" r="BK129"/>
  <c r="J129"/>
  <c r="J130"/>
  <c r="J97"/>
  <c i="2" r="BK126"/>
  <c r="J126"/>
  <c r="J96"/>
  <c i="3" r="J30"/>
  <c i="1" r="AG96"/>
  <c i="5" r="J33"/>
  <c i="1" r="AV98"/>
  <c r="AT98"/>
  <c i="10" r="F33"/>
  <c i="1" r="AZ103"/>
  <c i="13" r="F33"/>
  <c i="1" r="AZ106"/>
  <c i="4" r="F33"/>
  <c i="1" r="AZ97"/>
  <c i="8" r="J33"/>
  <c i="1" r="AV101"/>
  <c r="AT101"/>
  <c i="11" r="J33"/>
  <c i="1" r="AV104"/>
  <c r="AT104"/>
  <c i="3" r="J33"/>
  <c i="1" r="AV96"/>
  <c r="AT96"/>
  <c i="12" r="F33"/>
  <c i="1" r="AZ105"/>
  <c r="BC94"/>
  <c r="W32"/>
  <c i="3" r="F33"/>
  <c i="1" r="AZ96"/>
  <c i="12" r="J33"/>
  <c i="1" r="AV105"/>
  <c r="AT105"/>
  <c i="14" r="J33"/>
  <c i="1" r="AV107"/>
  <c r="AT107"/>
  <c i="2" r="J33"/>
  <c i="1" r="AV95"/>
  <c r="AT95"/>
  <c i="6" r="J33"/>
  <c i="1" r="AV99"/>
  <c r="AT99"/>
  <c i="9" r="J33"/>
  <c i="1" r="AV102"/>
  <c r="AT102"/>
  <c i="12" r="J30"/>
  <c i="1" r="AG105"/>
  <c r="BA94"/>
  <c r="W30"/>
  <c i="14" r="J30"/>
  <c i="1" r="AG107"/>
  <c i="5" r="F33"/>
  <c i="1" r="AZ98"/>
  <c i="11" r="F33"/>
  <c i="1" r="AZ104"/>
  <c i="6" r="F33"/>
  <c i="1" r="AZ99"/>
  <c i="7" r="J33"/>
  <c i="1" r="AV100"/>
  <c r="AT100"/>
  <c r="BD94"/>
  <c r="W33"/>
  <c i="4" r="J33"/>
  <c i="1" r="AV97"/>
  <c r="AT97"/>
  <c r="AN97"/>
  <c i="8" r="F33"/>
  <c i="1" r="AZ101"/>
  <c i="10" r="J33"/>
  <c i="1" r="AV103"/>
  <c r="AT103"/>
  <c i="14" r="F33"/>
  <c i="1" r="AZ107"/>
  <c i="2" r="F33"/>
  <c i="1" r="AZ95"/>
  <c i="7" r="F33"/>
  <c i="1" r="AZ100"/>
  <c r="BB94"/>
  <c r="W31"/>
  <c i="5" r="J30"/>
  <c i="1" r="AG98"/>
  <c i="8" r="J30"/>
  <c i="1" r="AG101"/>
  <c i="9" r="F33"/>
  <c i="1" r="AZ102"/>
  <c i="13" r="J33"/>
  <c i="1" r="AV106"/>
  <c r="AT106"/>
  <c i="11" l="1" r="BK124"/>
  <c r="J124"/>
  <c r="J96"/>
  <c i="14" r="J39"/>
  <c i="1" r="AN105"/>
  <c i="12" r="J96"/>
  <c r="J39"/>
  <c i="1" r="AN101"/>
  <c i="8" r="J96"/>
  <c r="J39"/>
  <c i="1" r="AN98"/>
  <c i="5" r="J96"/>
  <c r="J39"/>
  <c i="1" r="AN96"/>
  <c i="3" r="J96"/>
  <c i="4" r="J39"/>
  <c i="3" r="J39"/>
  <c i="1" r="AN107"/>
  <c r="AU94"/>
  <c i="9" r="J30"/>
  <c i="1" r="AG102"/>
  <c r="AN102"/>
  <c r="AX94"/>
  <c i="10" r="J30"/>
  <c i="1" r="AG103"/>
  <c r="AN103"/>
  <c r="AW94"/>
  <c r="AK30"/>
  <c i="6" r="J30"/>
  <c i="1" r="AG99"/>
  <c r="AN99"/>
  <c i="13" r="J30"/>
  <c i="1" r="AG106"/>
  <c r="AN106"/>
  <c r="AY94"/>
  <c i="2" r="J30"/>
  <c i="1" r="AG95"/>
  <c r="AZ94"/>
  <c r="W29"/>
  <c i="7" r="J30"/>
  <c i="1" r="AG100"/>
  <c r="AN100"/>
  <c i="13" l="1" r="J39"/>
  <c i="10" r="J39"/>
  <c i="9" r="J39"/>
  <c i="7" r="J39"/>
  <c i="6" r="J39"/>
  <c i="2" r="J39"/>
  <c i="1" r="AN95"/>
  <c i="11" r="J30"/>
  <c i="1" r="AG104"/>
  <c r="AN104"/>
  <c r="AV94"/>
  <c r="AK29"/>
  <c i="11" l="1" r="J39"/>
  <c i="1" r="AG94"/>
  <c r="AK26"/>
  <c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<sst xmlns="http://schemas.openxmlformats.org/spreadsheetml/2006/main">
  <si>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</si>
  <si>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</si>
  <si>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</si>
  <si>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</si>
  <si>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{8bd30498-3fde-454a-940e-19edd2d69073}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</si>
  <si>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</si>
  <si>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</si>
  <si>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</si>
  <si>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</si>
  <si>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</si>
  <si>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</si>
  <si>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</si>
  <si>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</si>
  <si>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</si>
  <si>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21/2025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</si>
  <si>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</si>
  <si>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</si>
  <si>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střech objektu MSH</t>
  </si>
  <si>
    <t>KSO:</t>
  </si>
  <si>
    <t>CC-CZ:</t>
  </si>
  <si>
    <t>Místo:</t>
  </si>
  <si>
    <t>Louny</t>
  </si>
  <si>
    <t>Datum:</t>
  </si>
  <si>
    <t>31. 1. 2025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</si>
  <si>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</si>
  <si>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</si>
  <si>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</si>
  <si>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</si>
  <si>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</si>
  <si>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</si>
  <si>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</si>
  <si>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</si>
  <si>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</si>
  <si>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</si>
  <si>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 xml:space="preserve">Rozpočet je zpracován z dokumentace pro povolení stavby._x000d_
_x000d_
Všechny položky ve výkazu jsou, pokud není v popisu řečeno jinak, stanoveny jako čisté! Rezervu na prostřih a spojovací materiál, prořez, provozní odpad apod. je dodavatel povinen kalkulovat do jednotlivých položkových cen v rozsahu dle vlastních technologických předpisů a realizačních zvyklostí." a dále "Soupis prací a výkaz výměr nenahrazují projektovou dokumentaci a nejsou dle zákona její součástí. Dodavatel je povinen reflektovat, dodržet a realizovat veškerá ustanovení, specifikace a standardy stanovené v dokumentaci pro provedení stavby_x000d_
 _x000d_
_x000d_
a) veškeré položky na přípomoce,  dopravu, montáž, zpevněné montážní plochy, atd...  zahrnout do jednotlivých jednotkových cen. :_x000d_
_x000d_
 _x000d_
_x000d_
b) součásti prací jsou veškeré zkoušky, potřebná měření, inspekce, uvedení zařízení do provozu, zaškolení obsluhy, provozní řády, manuály a revize v českém jazyce. Za komplexní vyzkoušení se považuje bezporuchový provoz po dobu minimálně 96 hod. :_x000d_
_x000d_
 _x000d_
_x000d_
c) součástí dodávky je zpracování veškeré dílenské dokumentace a dokumentace skutečného provedení :_x000d_
_x000d_
 _x000d_
_x000d_
d) součástí dodávky je kompletní dokladová část díla nutná k získání kolaudačního souhlasu stavby :_x000d_
_x000d_
 _x000d_
_x000d_
e) v rozsahu prací zhotovitele jsou rovněž jakékoliv prvky, zařízení, práce a pomocné materiály, neuvedené v tomto soupisu výkonů, které jsou ale nezbytně nutné k dodání, instalaci , dokončení a provozování díla, včetně ztratného a prořezů :_x000d_
_x000d_
 _x000d_
_x000d_
f) součástí dodávky jsou veškerá geodetická měření jako například vytyčení konstrukcí, kontrolní měření, zaměření skutečného stavu apod. :_x000d_
_x000d_
 _x000d_
_x000d_
g) součástí dodávky jsou i náklady na případná  opatření související s ochranou stávajících sítí, komunikací či staveb :_x000d_
_x000d_
 _x000d_
_x000d_
h) součástí jednotkových cen jsou i vícenáklady související s výstavbou v zimním období, průběžný úklid staveniště a přilehlých komunikací, likvidaci odpadů, dočasná dopravní omezení atd. :_x000d_
_x000d_
 _x000d_
_x000d_
k)pokud se v dokumentaci vyskytují obchodní názvy, jedná se pouze o vymezení minimálních požadovaných standardů výrobku, technologie či materiálu a zadavatel připouští použití i jiného, kvalitativně či technologicky obdobného řešení, které splňuje minimální parametry uvedené ve specifikaci projektové dokumentace :_x000d_
_x000d_
 _x000d_
_x000d_
Nedílnou součástí výkazu výměr (slepého rozpočtu ) je projektová dokumentace !! :_x000d_
_x000d_
 _x000d_
_x000d_
Zpracovatel nabídky je povinen prověřit specifikace a výměry uvedené ve výkazu výměr. :_x000d_
_x000d_
 _x000d_
_x000d_
V případě zjištěných : rozdílů má na tyto rozdíly upozornit ve lhůtě pro podání nabídek prostřednictvím žádosti o dodatečné informace k zadávacím podmínkám. Uchazeč vyplní všechny položky soupisu prací._x000d_
_x000d_
"""Soupis prací je sestaven s využitím Cenové soustavy URS. Položky, které pochází z této cenové soustavy, jsou v samostatném sloupci. Veškeré další informace vymezující popis a podmínky použití těchto položek z Cenové soustavy, které nejsou uvedeny přímo v soupisu prací, jsou neomezeně dálkově k dispozici na www.cs-urs.cz, sekce Cenové a technické podmínky.								_x000d_
Rozpočet slouží výhradně a pouze pro výběr zhotovitele. Zhotovitel (uchazeč o zakázku) je povinen zkontrolovat rozpočet a doplnit chybějící položky. V opačném případě je zhotovitel povinen upozornit zadavatele na případné nedostatky. _x000d_
Případné pozdější odchylky rozpočtu od skutečnosti musí být řešeny dle smlouvy o díly (cena díla pevná x cena díla dle jednotkových cen). Ceny v nabídce musí vycházet nejen z předloženého soupisu výkonů, ale i ze znalosti celého projektu. Prostudování kompletní dokumentace je nutnou podmínkou předložení nabídky. Podáním cenové nabídky zhotovitel potvrzuje, že si projekt důkladně prostudoval a že všechny úkony k provedení stavby dle PD jsou zahrnuty v rozpočtu. Veškeré konstrukce se dodávají jako plně funkční celek. Projektová dokumentace je nadřazena rozpočtu, rozpočet slouží pro výběr zhotovitele._x000d_
Je mezi smluvními stranami, zda si stanoví cenu pevnou, bez možných víceprací nebo méněprací, nebo jestli bude účtováno dle skutečnosti, ale s jednotkovým cenami doplněnými v rozpočtu. 	_x000d_
	POZN :					_x000d_
-	tento výkaz výměr je pouze orientační, směrodatná a nadřazená je výkresová dokumentace včetně technické zprávy.					_x000d_
-	TENTO PROJEKT NENAHRAZUJE DÍLENSKOU / VÝROBNÍ DOKUMENTACI ZHOTOVITELE. A neslouží k objednání materiálu.	_x000d_
Objednatel rozpočtu bere na vědomí, že na překontrolování rozpočtu má 14 od zaslání rozpočtu. Po uplynutí této doby se bere rozpočet jako předaný._x000d_
"																																			_x000d_
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</si>
  <si>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</si>
  <si>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</si>
  <si>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</si>
  <si>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</si>
  <si>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</si>
  <si>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</si>
  <si>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</si>
  <si>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</si>
  <si>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</si>
  <si>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</si>
  <si>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</si>
  <si>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</si>
  <si>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</si>
  <si>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</si>
  <si>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</si>
  <si>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</si>
  <si>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</si>
  <si>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</si>
  <si>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</si>
  <si>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</si>
  <si>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</si>
  <si>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</si>
  <si>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</si>
  <si>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</si>
  <si>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</si>
  <si>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</si>
  <si>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</si>
  <si>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</si>
  <si>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</si>
  <si>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</si>
  <si>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</si>
  <si>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</si>
  <si>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</si>
  <si>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</si>
  <si>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</si>
  <si>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</si>
  <si>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</si>
  <si>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</si>
  <si>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</si>
  <si>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</si>
  <si>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</si>
  <si>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</si>
  <si>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</si>
  <si>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</si>
  <si>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</si>
  <si>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A-B</t>
  </si>
  <si>
    <t>Střecha A, bourací práce</t>
  </si>
  <si>
    <t>STA</t>
  </si>
  <si>
    <t>1</t>
  </si>
  <si>
    <t>{3912ef8c-155c-4e50-aa33-e08516b73022}</t>
  </si>
  <si>
    <t>2</t>
  </si>
  <si>
    <t>A-N</t>
  </si>
  <si>
    <t>Střecha A, nové konstrukce</t>
  </si>
  <si>
    <t>{f580c050-43f5-41fe-9ed1-fa60845ff0d2}</t>
  </si>
  <si>
    <t>B-B</t>
  </si>
  <si>
    <t>Střecha B, bourací práce</t>
  </si>
  <si>
    <t>{ae201990-1341-40b6-9030-2675acce2897}</t>
  </si>
  <si>
    <t>B-N</t>
  </si>
  <si>
    <t>Střecha B, nové konstrukce</t>
  </si>
  <si>
    <t>{c3da3fd4-fc19-41d7-b97d-ec7097462cc6}</t>
  </si>
  <si>
    <t>C-B</t>
  </si>
  <si>
    <t>Střecha C, bourací práce</t>
  </si>
  <si>
    <t>{002b3e77-a501-41e0-9745-6ae2300ac5ee}</t>
  </si>
  <si>
    <t>C-N</t>
  </si>
  <si>
    <t>Střecha C, nové konstrukce</t>
  </si>
  <si>
    <t>{2a8d49ff-d115-4508-a7f7-42e42dec5f7f}</t>
  </si>
  <si>
    <t>D-B</t>
  </si>
  <si>
    <t>Střecha D, bourací práce</t>
  </si>
  <si>
    <t>{398d083e-2573-4c2d-bfbe-3976a6de3343}</t>
  </si>
  <si>
    <t>D-N</t>
  </si>
  <si>
    <t>Střecha D, nové konstrukce</t>
  </si>
  <si>
    <t>{0b4c6b41-7457-45a5-9e07-dd3fda8e4364}</t>
  </si>
  <si>
    <t>E-B</t>
  </si>
  <si>
    <t>Střecha E, bourací práce</t>
  </si>
  <si>
    <t>{d1a355bf-4bf5-4e4a-9bc1-894c286ac44c}</t>
  </si>
  <si>
    <t>E-N</t>
  </si>
  <si>
    <t>Střecha E, nové konstrukce</t>
  </si>
  <si>
    <t>{c9999e96-aae7-4aeb-a57c-154def28b53a}</t>
  </si>
  <si>
    <t>F-B</t>
  </si>
  <si>
    <t>Střecha F, bourací práce</t>
  </si>
  <si>
    <t>{2a9cae44-1d2a-43dc-bacc-1baed09a62f6}</t>
  </si>
  <si>
    <t>F-N</t>
  </si>
  <si>
    <t>Střecha F, nové konstrukce</t>
  </si>
  <si>
    <t>{40344f9d-594d-4bd1-a258-503f307cd128}</t>
  </si>
  <si>
    <t>H</t>
  </si>
  <si>
    <t>Hromosvod</t>
  </si>
  <si>
    <t>{67ca400d-2933-4b16-840a-ed897873959a}</t>
  </si>
  <si>
    <t>KRYCÍ LIST SOUPISU PRACÍ</t>
  </si>
  <si>
    <t>Objekt:</t>
  </si>
  <si>
    <t>A-B - Střecha A, bourací práce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</si>
  <si>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</si>
  <si>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</si>
  <si>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</si>
  <si>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</si>
  <si>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</si>
  <si>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</si>
  <si>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997 - Přesun sutě</t>
  </si>
  <si>
    <t>PSV - Práce a dodávky PSV</t>
  </si>
  <si>
    <t xml:space="preserve">    712 - Povlakové krytiny</t>
  </si>
  <si>
    <t xml:space="preserve">    713 - Izolace tepelné</t>
  </si>
  <si>
    <t xml:space="preserve">    742 - Elektroinstalace - slaboproud</t>
  </si>
  <si>
    <t xml:space="preserve">    764 - Konstrukce klempířské</t>
  </si>
  <si>
    <t xml:space="preserve">    767 - Konstrukce zámečnické</t>
  </si>
  <si>
    <t>M - Práce a dodávky M</t>
  </si>
  <si>
    <t xml:space="preserve">    21-M - Elektromontáže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</si>
  <si>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</si>
  <si>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</si>
  <si>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</si>
  <si>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</si>
  <si>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</si>
  <si>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</si>
  <si>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</si>
  <si>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</si>
  <si>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</si>
  <si>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</si>
  <si>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</si>
  <si>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</si>
  <si>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</si>
  <si>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</si>
  <si>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</si>
  <si>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</si>
  <si>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997</t>
  </si>
  <si>
    <t>Přesun sutě</t>
  </si>
  <si>
    <t>K</t>
  </si>
  <si>
    <t>997013112</t>
  </si>
  <si>
    <t>Vnitrostaveništní doprava suti a vybouraných hmot pro budovy v přes 6 do 9 m</t>
  </si>
  <si>
    <t>t</t>
  </si>
  <si>
    <t>CS ÚRS 2024 02</t>
  </si>
  <si>
    <t>4</t>
  </si>
  <si>
    <t>811632373</t>
  </si>
  <si>
    <t>Online PSC</t>
  </si>
  <si>
    <t>https://podminky.urs.cz/item/CS_URS_2024_02/997013112</t>
  </si>
  <si>
    <t>997013501</t>
  </si>
  <si>
    <t>Odvoz suti a vybouraných hmot na skládku nebo meziskládku do 1 km se složením</t>
  </si>
  <si>
    <t>70137756</t>
  </si>
  <si>
    <t>https://podminky.urs.cz/item/CS_URS_2024_02/997013501</t>
  </si>
  <si>
    <t>3</t>
  </si>
  <si>
    <t>997013509</t>
  </si>
  <si>
    <t>Příplatek k odvozu suti a vybouraných hmot na skládku ZKD 1 km přes 1 km</t>
  </si>
  <si>
    <t>1661223324</t>
  </si>
  <si>
    <t>https://podminky.urs.cz/item/CS_URS_2024_02/997013509</t>
  </si>
  <si>
    <t>997013875</t>
  </si>
  <si>
    <t>Poplatek za uložení stavebního odpadu na recyklační skládce (skládkovné) asfaltového bez obsahu dehtu zatříděného do Katalogu odpadů pod kódem 17 03 02</t>
  </si>
  <si>
    <t>CS ÚRS 2025 01</t>
  </si>
  <si>
    <t>-547334914</t>
  </si>
  <si>
    <t>https://podminky.urs.cz/item/CS_URS_2025_01/997013875</t>
  </si>
  <si>
    <t>PSV</t>
  </si>
  <si>
    <t>Práce a dodávky PSV</t>
  </si>
  <si>
    <t>712</t>
  </si>
  <si>
    <t>Povlakové krytiny</t>
  </si>
  <si>
    <t>5</t>
  </si>
  <si>
    <t>712340831</t>
  </si>
  <si>
    <t>Odstranění povlakové krytiny střech do 10° z pásů NAIP přitavených v plné ploše jednovrstvé</t>
  </si>
  <si>
    <t>m2</t>
  </si>
  <si>
    <t>16</t>
  </si>
  <si>
    <t>1441872548</t>
  </si>
  <si>
    <t>https://podminky.urs.cz/item/CS_URS_2025_01/712340831</t>
  </si>
  <si>
    <t>VV</t>
  </si>
  <si>
    <t>1729,7</t>
  </si>
  <si>
    <t>Součet</t>
  </si>
  <si>
    <t>6</t>
  </si>
  <si>
    <t>712340833</t>
  </si>
  <si>
    <t>Odstranění povlakové krytiny střech do 10° z pásů NAIP přitavených v plné ploše třívrstvé</t>
  </si>
  <si>
    <t>-132722960</t>
  </si>
  <si>
    <t>https://podminky.urs.cz/item/CS_URS_2025_01/712340833</t>
  </si>
  <si>
    <t>1729,7+49,9+128,54</t>
  </si>
  <si>
    <t>713</t>
  </si>
  <si>
    <t>Izolace tepelné</t>
  </si>
  <si>
    <t>7</t>
  </si>
  <si>
    <t>713140821</t>
  </si>
  <si>
    <t>Odstranění tepelné izolace střech nadstřešní volně kladené z polystyrenu suchého tl do 100 mm</t>
  </si>
  <si>
    <t>-1035295295</t>
  </si>
  <si>
    <t>https://podminky.urs.cz/item/CS_URS_2025_01/713140821</t>
  </si>
  <si>
    <t>742</t>
  </si>
  <si>
    <t>Elektroinstalace - slaboproud</t>
  </si>
  <si>
    <t>8</t>
  </si>
  <si>
    <t>742420821</t>
  </si>
  <si>
    <t>Demontáž anténního stožáru</t>
  </si>
  <si>
    <t>kus</t>
  </si>
  <si>
    <t>-1937877332</t>
  </si>
  <si>
    <t>https://podminky.urs.cz/item/CS_URS_2024_02/742420821</t>
  </si>
  <si>
    <t>764</t>
  </si>
  <si>
    <t>Konstrukce klempířské</t>
  </si>
  <si>
    <t>9</t>
  </si>
  <si>
    <t>764001801</t>
  </si>
  <si>
    <t>Demontáž podkladního plechu do suti</t>
  </si>
  <si>
    <t>m</t>
  </si>
  <si>
    <t>84030680</t>
  </si>
  <si>
    <t>https://podminky.urs.cz/item/CS_URS_2024_02/764001801</t>
  </si>
  <si>
    <t>102,1</t>
  </si>
  <si>
    <t>10</t>
  </si>
  <si>
    <t>764002841</t>
  </si>
  <si>
    <t>Demontáž oplechování horních ploch zdí a nadezdívek do suti</t>
  </si>
  <si>
    <t>1674198792</t>
  </si>
  <si>
    <t>https://podminky.urs.cz/item/CS_URS_2024_02/764002841</t>
  </si>
  <si>
    <t>69,7</t>
  </si>
  <si>
    <t>11</t>
  </si>
  <si>
    <t>764004831</t>
  </si>
  <si>
    <t>Demontáž mezistřešního nebo zaatikového žlabu do suti</t>
  </si>
  <si>
    <t>-1257282302</t>
  </si>
  <si>
    <t>https://podminky.urs.cz/item/CS_URS_2025_01/764004831</t>
  </si>
  <si>
    <t>1617362467</t>
  </si>
  <si>
    <t>767</t>
  </si>
  <si>
    <t>Konstrukce zámečnické</t>
  </si>
  <si>
    <t>13</t>
  </si>
  <si>
    <t>767832801</t>
  </si>
  <si>
    <t>Demontáž venkovních požárních žebříků se ochranným košem</t>
  </si>
  <si>
    <t>-440954703</t>
  </si>
  <si>
    <t>https://podminky.urs.cz/item/CS_URS_2024_02/767832801</t>
  </si>
  <si>
    <t>M</t>
  </si>
  <si>
    <t>Práce a dodávky M</t>
  </si>
  <si>
    <t>21-M</t>
  </si>
  <si>
    <t>Elektromontáže</t>
  </si>
  <si>
    <t>14</t>
  </si>
  <si>
    <t>218220101</t>
  </si>
  <si>
    <t>Demontáž hromosvodného vedení svodových vodičů s podpěrami průměru do 10 mm</t>
  </si>
  <si>
    <t>64</t>
  </si>
  <si>
    <t>-1926996706</t>
  </si>
  <si>
    <t>https://podminky.urs.cz/item/CS_URS_2024_02/218220101</t>
  </si>
  <si>
    <t>A-N - Střecha A, nové konstrukce</t>
  </si>
  <si>
    <t xml:space="preserve">    6 - Úpravy povrchů, podlahy a osazování výplní</t>
  </si>
  <si>
    <t xml:space="preserve">    998 - Přesun hmot</t>
  </si>
  <si>
    <t xml:space="preserve">    721 - Zdravotechnika - vnitřní kanalizace</t>
  </si>
  <si>
    <t xml:space="preserve">    762 - Konstrukce tesařské</t>
  </si>
  <si>
    <t xml:space="preserve">    766 - Konstrukce truhlářské</t>
  </si>
  <si>
    <t>VRN - Vedlejší rozpočtové náklady</t>
  </si>
  <si>
    <t xml:space="preserve">    VRN9 - Ostatní náklady</t>
  </si>
  <si>
    <t>Úpravy povrchů, podlahy a osazování výplní</t>
  </si>
  <si>
    <t>6221111RX01</t>
  </si>
  <si>
    <t>Vyspravení celoplošné cementovou maltou vnějších ploch betonových nebo železobetonových</t>
  </si>
  <si>
    <t>15428984</t>
  </si>
  <si>
    <t>173</t>
  </si>
  <si>
    <t>detail zděné štítové atiky</t>
  </si>
  <si>
    <t>6,81</t>
  </si>
  <si>
    <t>622131121</t>
  </si>
  <si>
    <t>Penetrační nátěr vnějších stěn nanášený ručně</t>
  </si>
  <si>
    <t>-1733749013</t>
  </si>
  <si>
    <t>https://podminky.urs.cz/item/CS_URS_2024_02/622131121</t>
  </si>
  <si>
    <t>622142001</t>
  </si>
  <si>
    <t>Sklovláknité pletivo vnějších stěn vtlačené do tmelu</t>
  </si>
  <si>
    <t>-52242656</t>
  </si>
  <si>
    <t>https://podminky.urs.cz/item/CS_URS_2024_02/622142001</t>
  </si>
  <si>
    <t>622151001</t>
  </si>
  <si>
    <t>Penetrační akrylátový nátěr vnějších pastovitých tenkovrstvých omítek stěn</t>
  </si>
  <si>
    <t>1727706556</t>
  </si>
  <si>
    <t>https://podminky.urs.cz/item/CS_URS_2024_02/622151001</t>
  </si>
  <si>
    <t>622511012</t>
  </si>
  <si>
    <t>Tenkovrstvá akrylátová zatíraná omítka zrnitost 1,5 mm vnějších stěn</t>
  </si>
  <si>
    <t>-1782913961</t>
  </si>
  <si>
    <t>https://podminky.urs.cz/item/CS_URS_2024_02/622511012</t>
  </si>
  <si>
    <t>998</t>
  </si>
  <si>
    <t>Přesun hmot</t>
  </si>
  <si>
    <t>998011002</t>
  </si>
  <si>
    <t>Přesun hmot pro budovy zděné v přes 6 do 12 m</t>
  </si>
  <si>
    <t>-814493091</t>
  </si>
  <si>
    <t>https://podminky.urs.cz/item/CS_URS_2024_02/998011002</t>
  </si>
  <si>
    <t>712311101</t>
  </si>
  <si>
    <t>Provedení povlakové krytiny střech do 10° za studena lakem penetračním nebo asfaltovým</t>
  </si>
  <si>
    <t>260969010</t>
  </si>
  <si>
    <t>https://podminky.urs.cz/item/CS_URS_2024_02/712311101</t>
  </si>
  <si>
    <t>1831,4</t>
  </si>
  <si>
    <t>11163150</t>
  </si>
  <si>
    <t>lak penetrační asfaltový</t>
  </si>
  <si>
    <t>32</t>
  </si>
  <si>
    <t>70223601</t>
  </si>
  <si>
    <t>1831,4*0,00032 'Přepočtené koeficientem množství</t>
  </si>
  <si>
    <t>712341559</t>
  </si>
  <si>
    <t>Provedení povlakové krytiny střech do 10° pásy NAIP přitavením v plné ploše</t>
  </si>
  <si>
    <t>1125510291</t>
  </si>
  <si>
    <t>https://podminky.urs.cz/item/CS_URS_2024_02/712341559</t>
  </si>
  <si>
    <t>1791,06</t>
  </si>
  <si>
    <t>přířez</t>
  </si>
  <si>
    <t>1,5</t>
  </si>
  <si>
    <t>62832001</t>
  </si>
  <si>
    <t>pás asfaltový natavitelný oxidovaný s vložkou ze skleněné rohože typu V60 s jemnozrnným minerálním posypem tl 3,5mm</t>
  </si>
  <si>
    <t>-876532690</t>
  </si>
  <si>
    <t>1792,56*1,25 'Přepočtené koeficientem množství</t>
  </si>
  <si>
    <t>533422172</t>
  </si>
  <si>
    <t>DEK.1010410010</t>
  </si>
  <si>
    <t>GLASTEK 30 STICKER PLUS (role/10m2) KVK</t>
  </si>
  <si>
    <t>-1123149498</t>
  </si>
  <si>
    <t>1791,06*1,25 'Přepočtené koeficientem množství</t>
  </si>
  <si>
    <t>1293853602</t>
  </si>
  <si>
    <t>DEK.1010301469</t>
  </si>
  <si>
    <t>GLASTEK AL 40 MINERAL (role/7,5m2)</t>
  </si>
  <si>
    <t>-88929077</t>
  </si>
  <si>
    <t>1831,4*1,25 'Přepočtené koeficientem množství</t>
  </si>
  <si>
    <t>15</t>
  </si>
  <si>
    <t>998712102</t>
  </si>
  <si>
    <t>Přesun hmot tonážní pro krytiny povlakové v objektech v přes 6 do 12 m</t>
  </si>
  <si>
    <t>-1535053626</t>
  </si>
  <si>
    <t>https://podminky.urs.cz/item/CS_URS_2024_02/998712102</t>
  </si>
  <si>
    <t>713131241</t>
  </si>
  <si>
    <t>Montáž izolace tepelné stěn lepením celoplošně v kombinaci s mechanickým kotvením rohoží, pásů, dílců, desek tl do 100mm</t>
  </si>
  <si>
    <t>-2054012253</t>
  </si>
  <si>
    <t>https://podminky.urs.cz/item/CS_URS_2024_02/713131241</t>
  </si>
  <si>
    <t>17</t>
  </si>
  <si>
    <t>28375944</t>
  </si>
  <si>
    <t>deska EPS 100 fasádní λ=0,037 tl 40mm</t>
  </si>
  <si>
    <t>-543940052</t>
  </si>
  <si>
    <t>22,71*1,1 'Přepočtené koeficientem množství</t>
  </si>
  <si>
    <t>18</t>
  </si>
  <si>
    <t>713141136</t>
  </si>
  <si>
    <t>Montáž izolace tepelné střech plochých lepené za studena nízkoexpanzní (PUR) pěnou 1 vrstva rohoží, pásů, dílců, desek</t>
  </si>
  <si>
    <t>1642851004</t>
  </si>
  <si>
    <t>https://podminky.urs.cz/item/CS_URS_2024_02/713141136</t>
  </si>
  <si>
    <t>1608,74</t>
  </si>
  <si>
    <t>19</t>
  </si>
  <si>
    <t>28372361</t>
  </si>
  <si>
    <t>deska EPS 150 pro konstrukce s vysokým zatížením λ=0,035 tl 220mm</t>
  </si>
  <si>
    <t>-793666670</t>
  </si>
  <si>
    <t>1608,74*1,05 'Přepočtené koeficientem množství</t>
  </si>
  <si>
    <t>20</t>
  </si>
  <si>
    <t>-1640559530</t>
  </si>
  <si>
    <t>120,96</t>
  </si>
  <si>
    <t>63140410</t>
  </si>
  <si>
    <t>deska tepelně izolační minerální plochých střech dvouvrstvá λ=0,038-0,039 tl 220mm</t>
  </si>
  <si>
    <t>-873863424</t>
  </si>
  <si>
    <t>120,96*1,05 'Přepočtené koeficientem množství</t>
  </si>
  <si>
    <t>22</t>
  </si>
  <si>
    <t>713141336</t>
  </si>
  <si>
    <t>Montáž izolace tepelné střech plochých lepené za studena nízkoexpanzní (PUR) pěnou, spádová vrstva</t>
  </si>
  <si>
    <t>209213788</t>
  </si>
  <si>
    <t>https://podminky.urs.cz/item/CS_URS_2024_02/713141336</t>
  </si>
  <si>
    <t>23</t>
  </si>
  <si>
    <t>28376105</t>
  </si>
  <si>
    <t>klín izolační z XPS spádový</t>
  </si>
  <si>
    <t>m3</t>
  </si>
  <si>
    <t>326031982</t>
  </si>
  <si>
    <t>24</t>
  </si>
  <si>
    <t>-1041040705</t>
  </si>
  <si>
    <t>8,7/0,18</t>
  </si>
  <si>
    <t>25</t>
  </si>
  <si>
    <t>28376142</t>
  </si>
  <si>
    <t>klín izolační spád do 5% EPS 150</t>
  </si>
  <si>
    <t>-324926487</t>
  </si>
  <si>
    <t>26</t>
  </si>
  <si>
    <t>713141396</t>
  </si>
  <si>
    <t>Montáž izolace tepelné stěn v do 1000 mm na atiky a prostupy střechou lepené nízkoexpanzní (PUR) pěnou</t>
  </si>
  <si>
    <t>2115123215</t>
  </si>
  <si>
    <t>https://podminky.urs.cz/item/CS_URS_2025_01/713141396</t>
  </si>
  <si>
    <t>-</t>
  </si>
  <si>
    <t>stávající dřevěný zaatikový žlab bude vyčištěn a bude doplněn tepelnou izolací z XPS nebo EPS S150, 2,65 m3</t>
  </si>
  <si>
    <t>26,5</t>
  </si>
  <si>
    <t>27</t>
  </si>
  <si>
    <t>28376385</t>
  </si>
  <si>
    <t>deska XPS hrana rovná polo či pero drážka a hladký povrch</t>
  </si>
  <si>
    <t>1096226523</t>
  </si>
  <si>
    <t>28</t>
  </si>
  <si>
    <t>998713102</t>
  </si>
  <si>
    <t>Přesun hmot tonážní pro izolace tepelné v objektech v přes 6 do 12 m</t>
  </si>
  <si>
    <t>831379602</t>
  </si>
  <si>
    <t>https://podminky.urs.cz/item/CS_URS_2024_02/998713102</t>
  </si>
  <si>
    <t>721</t>
  </si>
  <si>
    <t>Zdravotechnika - vnitřní kanalizace</t>
  </si>
  <si>
    <t>29</t>
  </si>
  <si>
    <t>721233103</t>
  </si>
  <si>
    <t>Střešní vtok polypropylen PP s asfaltovou manžetou nebo PVC přírubou pro ploché střechy svislý odtok DN 125</t>
  </si>
  <si>
    <t>1592078498</t>
  </si>
  <si>
    <t>https://podminky.urs.cz/item/CS_URS_2025_01/721233103</t>
  </si>
  <si>
    <t>30</t>
  </si>
  <si>
    <t>742420001</t>
  </si>
  <si>
    <t>Montáž venkovní televizní antény</t>
  </si>
  <si>
    <t>1476101621</t>
  </si>
  <si>
    <t>https://podminky.urs.cz/item/CS_URS_2024_02/742420001</t>
  </si>
  <si>
    <t>762</t>
  </si>
  <si>
    <t>Konstrukce tesařské</t>
  </si>
  <si>
    <t>31</t>
  </si>
  <si>
    <t>762342511</t>
  </si>
  <si>
    <t>Montáž kontralatí na podklad bez tepelné izolace</t>
  </si>
  <si>
    <t>1193931404</t>
  </si>
  <si>
    <t>https://podminky.urs.cz/item/CS_URS_2025_01/762342511</t>
  </si>
  <si>
    <t>60514114</t>
  </si>
  <si>
    <t>řezivo jehličnaté lať impregnovaná dl 4 m</t>
  </si>
  <si>
    <t>-771589476</t>
  </si>
  <si>
    <t>24,32*0,06*0,04*1,1</t>
  </si>
  <si>
    <t>33</t>
  </si>
  <si>
    <t>762395000</t>
  </si>
  <si>
    <t>Spojovací prostředky krovů, bednění, laťování, nadstřešních konstrukcí</t>
  </si>
  <si>
    <t>1922749595</t>
  </si>
  <si>
    <t>https://podminky.urs.cz/item/CS_URS_2025_01/762395000</t>
  </si>
  <si>
    <t>34</t>
  </si>
  <si>
    <t>998762101</t>
  </si>
  <si>
    <t>Přesun hmot tonážní pro kce tesařské v objektech v do 6 m</t>
  </si>
  <si>
    <t>1276838718</t>
  </si>
  <si>
    <t>https://podminky.urs.cz/item/CS_URS_2025_01/998762101</t>
  </si>
  <si>
    <t>35</t>
  </si>
  <si>
    <t>764011401</t>
  </si>
  <si>
    <t>Podkladní plech z PZ plechu pro hřebeny, nároží, úžlabí nebo okapové hrany tl 0,55 mm rš 150 mm</t>
  </si>
  <si>
    <t>272864125</t>
  </si>
  <si>
    <t>https://podminky.urs.cz/item/CS_URS_2025_01/764011401</t>
  </si>
  <si>
    <t>125,12</t>
  </si>
  <si>
    <t>36</t>
  </si>
  <si>
    <t>764011612</t>
  </si>
  <si>
    <t>Podkladní plech z Pz upraveným povrchem rš 200 mm</t>
  </si>
  <si>
    <t>1094222302</t>
  </si>
  <si>
    <t>https://podminky.urs.cz/item/CS_URS_2025_01/764011612</t>
  </si>
  <si>
    <t>37</t>
  </si>
  <si>
    <t>7641116RX01</t>
  </si>
  <si>
    <t>Krytina střechy rovné z trapézového plechu TR8/88/0,63 s povrchovou úpravou do 30°</t>
  </si>
  <si>
    <t>1223570872</t>
  </si>
  <si>
    <t>6,54</t>
  </si>
  <si>
    <t>50,4</t>
  </si>
  <si>
    <t>38</t>
  </si>
  <si>
    <t>764214606</t>
  </si>
  <si>
    <t>Oplechování horních ploch a atik bez rohů z Pz s povrch úpravou mechanicky kotvené rš 500 mm</t>
  </si>
  <si>
    <t>1240962527</t>
  </si>
  <si>
    <t>https://podminky.urs.cz/item/CS_URS_2025_01/764214606</t>
  </si>
  <si>
    <t>39</t>
  </si>
  <si>
    <t>764214607</t>
  </si>
  <si>
    <t>Oplechování horních ploch a atik bez rohů z Pz s povrch úpravou mechanicky kotvené rš 670 mm</t>
  </si>
  <si>
    <t>-1869851158</t>
  </si>
  <si>
    <t>https://podminky.urs.cz/item/CS_URS_2024_02/764214607</t>
  </si>
  <si>
    <t>40</t>
  </si>
  <si>
    <t>764311606</t>
  </si>
  <si>
    <t>Lemování rovných zdí střech s krytinou prejzovou nebo vlnitou z Pz s povrchovou úpravou rš 500 mm</t>
  </si>
  <si>
    <t>1081956137</t>
  </si>
  <si>
    <t>https://podminky.urs.cz/item/CS_URS_2025_01/764311606</t>
  </si>
  <si>
    <t>Oplechování štítové stěny u hrany atiky RŠ 460, dl. 10,0 bm</t>
  </si>
  <si>
    <t>41</t>
  </si>
  <si>
    <t>998764102</t>
  </si>
  <si>
    <t>Přesun hmot tonážní pro konstrukce klempířské v objektech v přes 6 do 12 m</t>
  </si>
  <si>
    <t>-2001250784</t>
  </si>
  <si>
    <t>https://podminky.urs.cz/item/CS_URS_2024_02/998764102</t>
  </si>
  <si>
    <t>766</t>
  </si>
  <si>
    <t>Konstrukce truhlářské</t>
  </si>
  <si>
    <t>42</t>
  </si>
  <si>
    <t>766414211</t>
  </si>
  <si>
    <t>Montáž obložení stěn pl do 5 m2 panely z měkkého dřeva do 0,60 m2</t>
  </si>
  <si>
    <t>-1204888954</t>
  </si>
  <si>
    <t>https://podminky.urs.cz/item/CS_URS_2024_02/766414211</t>
  </si>
  <si>
    <t>12,87</t>
  </si>
  <si>
    <t>2,8</t>
  </si>
  <si>
    <t>38,91</t>
  </si>
  <si>
    <t>28,22</t>
  </si>
  <si>
    <t>161,28</t>
  </si>
  <si>
    <t>43</t>
  </si>
  <si>
    <t>60621154</t>
  </si>
  <si>
    <t>překližka vodovzdorná protiskl/hladká bříza tl 21mm</t>
  </si>
  <si>
    <t>-92928402</t>
  </si>
  <si>
    <t>269,69*1,1 'Přepočtené koeficientem množství</t>
  </si>
  <si>
    <t>44</t>
  </si>
  <si>
    <t>7664142RX01</t>
  </si>
  <si>
    <t>Spojovací prostředky</t>
  </si>
  <si>
    <t>-81067637</t>
  </si>
  <si>
    <t>296*0,021</t>
  </si>
  <si>
    <t>45</t>
  </si>
  <si>
    <t>998766101</t>
  </si>
  <si>
    <t>Přesun hmot tonážní pro kce truhlářské v objektech v do 6 m</t>
  </si>
  <si>
    <t>119173062</t>
  </si>
  <si>
    <t>https://podminky.urs.cz/item/CS_URS_2024_02/998766101</t>
  </si>
  <si>
    <t>VRN</t>
  </si>
  <si>
    <t>Vedlejší rozpočtové náklady</t>
  </si>
  <si>
    <t>VRN9</t>
  </si>
  <si>
    <t>Ostatní náklady</t>
  </si>
  <si>
    <t>46</t>
  </si>
  <si>
    <t>090001000</t>
  </si>
  <si>
    <t>Ostatní náklady - výtažná zkouška</t>
  </si>
  <si>
    <t>kpl</t>
  </si>
  <si>
    <t>1024</t>
  </si>
  <si>
    <t>253286698</t>
  </si>
  <si>
    <t>https://podminky.urs.cz/item/CS_URS_2024_02/090001000</t>
  </si>
  <si>
    <t>47</t>
  </si>
  <si>
    <t>09000100RX</t>
  </si>
  <si>
    <t>Kotvení spádové i tepelněizolační vrstvy – mechanické, pomocí systémových teleskopických podložek + systémových kotevních šroubů</t>
  </si>
  <si>
    <t>-869258300</t>
  </si>
  <si>
    <t>48</t>
  </si>
  <si>
    <t>09000100RXc</t>
  </si>
  <si>
    <t xml:space="preserve">Náběrový klín z minerální vaty 50/50 mm, vč. klínů u šachet, komínu a výlezu  </t>
  </si>
  <si>
    <t>1955707012</t>
  </si>
  <si>
    <t>34,32</t>
  </si>
  <si>
    <t>24,32</t>
  </si>
  <si>
    <t>100,8</t>
  </si>
  <si>
    <t>49</t>
  </si>
  <si>
    <t>09000100RXca</t>
  </si>
  <si>
    <t>Pěnová páska detail napojení střešního pláště na stěny</t>
  </si>
  <si>
    <t>-494021396</t>
  </si>
  <si>
    <t>100,8+24,32</t>
  </si>
  <si>
    <t>50</t>
  </si>
  <si>
    <t>09000100RXcaa</t>
  </si>
  <si>
    <t>Zatmelení PU tmelem - detail napojení střešního pláště na stěny instalační šachty</t>
  </si>
  <si>
    <t>680403037</t>
  </si>
  <si>
    <t>B-B - Střecha B, bourací práce</t>
  </si>
  <si>
    <t xml:space="preserve">    9 - Ostatní konstrukce a práce, bourání</t>
  </si>
  <si>
    <t xml:space="preserve">    751 - Vzduchotechnika</t>
  </si>
  <si>
    <t>Ostatní konstrukce a práce, bourání</t>
  </si>
  <si>
    <t>962032182</t>
  </si>
  <si>
    <t>Bourání zdiva z pórobetonových tvárnic nebo bloků přes 1 m3</t>
  </si>
  <si>
    <t>-1178099819</t>
  </si>
  <si>
    <t>https://podminky.urs.cz/item/CS_URS_2025_01/962032182</t>
  </si>
  <si>
    <t>965042141</t>
  </si>
  <si>
    <t>Bourání podkladů pod dlažby nebo mazanin betonových nebo z litého asfaltu tl do 100 mm pl přes 4 m2</t>
  </si>
  <si>
    <t>-606345275</t>
  </si>
  <si>
    <t>https://podminky.urs.cz/item/CS_URS_2024_02/965042141</t>
  </si>
  <si>
    <t>23,45</t>
  </si>
  <si>
    <t>978036191</t>
  </si>
  <si>
    <t>Otlučení (osekání) cementových omítek vnějších ploch v rozsahu přes 80 do 100 %</t>
  </si>
  <si>
    <t>10553120</t>
  </si>
  <si>
    <t>https://podminky.urs.cz/item/CS_URS_2024_02/978036191</t>
  </si>
  <si>
    <t>0,56</t>
  </si>
  <si>
    <t>5,12</t>
  </si>
  <si>
    <t>1,62</t>
  </si>
  <si>
    <t>-1862698165</t>
  </si>
  <si>
    <t>-388184516</t>
  </si>
  <si>
    <t>-1799300090</t>
  </si>
  <si>
    <t>1300058439</t>
  </si>
  <si>
    <t>1923184076</t>
  </si>
  <si>
    <t>586,46</t>
  </si>
  <si>
    <t>712340832</t>
  </si>
  <si>
    <t>Odstranění povlakové krytiny střech do 10° z pásů NAIP přitavených v plné ploše dvouvrstvé</t>
  </si>
  <si>
    <t>423750629</t>
  </si>
  <si>
    <t>https://podminky.urs.cz/item/CS_URS_2025_01/712340832</t>
  </si>
  <si>
    <t>521,62</t>
  </si>
  <si>
    <t>další vrstvy</t>
  </si>
  <si>
    <t>568,23</t>
  </si>
  <si>
    <t>1299695830</t>
  </si>
  <si>
    <t>713190814</t>
  </si>
  <si>
    <t>Odstranění tepelné izolace škvárového lože tl přes 150 do 200 mm</t>
  </si>
  <si>
    <t>743293630</t>
  </si>
  <si>
    <t>https://podminky.urs.cz/item/CS_URS_2024_02/713190814</t>
  </si>
  <si>
    <t>70,34/0,15</t>
  </si>
  <si>
    <t>1254007588</t>
  </si>
  <si>
    <t>751</t>
  </si>
  <si>
    <t>Vzduchotechnika</t>
  </si>
  <si>
    <t>751398811</t>
  </si>
  <si>
    <t>Demontáž větrací mřížky z potrubí kruhového D do 100 mm</t>
  </si>
  <si>
    <t>-1680566051</t>
  </si>
  <si>
    <t>https://podminky.urs.cz/item/CS_URS_2025_01/751398811</t>
  </si>
  <si>
    <t>7515108RX01</t>
  </si>
  <si>
    <t>Demontáž potrubí do suti D do 200 mm</t>
  </si>
  <si>
    <t>1255009152</t>
  </si>
  <si>
    <t>601</t>
  </si>
  <si>
    <t>prostupy</t>
  </si>
  <si>
    <t>33*0,4</t>
  </si>
  <si>
    <t>2082799083</t>
  </si>
  <si>
    <t>764002801</t>
  </si>
  <si>
    <t>Demontáž závětrné lišty do suti</t>
  </si>
  <si>
    <t>2042188525</t>
  </si>
  <si>
    <t>https://podminky.urs.cz/item/CS_URS_2025_01/764002801</t>
  </si>
  <si>
    <t>1350100041</t>
  </si>
  <si>
    <t>7,01</t>
  </si>
  <si>
    <t>1,53*0,63</t>
  </si>
  <si>
    <t>1,53*0,65</t>
  </si>
  <si>
    <t>1,15*0,63</t>
  </si>
  <si>
    <t>-1848184893</t>
  </si>
  <si>
    <t>767161811</t>
  </si>
  <si>
    <t>Demontáž zábradlí rovného rozebíratelného hmotnosti 1 m zábradlí do 20 kg do suti</t>
  </si>
  <si>
    <t>426363300</t>
  </si>
  <si>
    <t>https://podminky.urs.cz/item/CS_URS_2024_02/767161811</t>
  </si>
  <si>
    <t>-1634936829</t>
  </si>
  <si>
    <t>0900010RX01</t>
  </si>
  <si>
    <t>Demontáž větracích komínků</t>
  </si>
  <si>
    <t>-2114344190</t>
  </si>
  <si>
    <t>B-N - Střecha B, nové konstrukce</t>
  </si>
  <si>
    <t xml:space="preserve">    5 - Komunikace pozemní</t>
  </si>
  <si>
    <t>Komunikace pozemní</t>
  </si>
  <si>
    <t>59681122RX01</t>
  </si>
  <si>
    <t>Kladení betonové dlažby komunikací pro pěší velikosti přes 0,09 do 0,25 m2 pl do 50 m2</t>
  </si>
  <si>
    <t>2108411325</t>
  </si>
  <si>
    <t>3*0,50*0,5</t>
  </si>
  <si>
    <t>59246107</t>
  </si>
  <si>
    <t>dlažba chodníková betonová 500x500mm tl 50mm přírodní</t>
  </si>
  <si>
    <t>75494700</t>
  </si>
  <si>
    <t>Šachta – 0,56</t>
  </si>
  <si>
    <t>Atiky – 5,12 m2</t>
  </si>
  <si>
    <t>Stěny objektu –1,62 m2</t>
  </si>
  <si>
    <t>7,3</t>
  </si>
  <si>
    <t>622321121</t>
  </si>
  <si>
    <t>Vápenocementová omítka hladká jednovrstvá vnějších stěn nanášená ručně</t>
  </si>
  <si>
    <t>-813720274</t>
  </si>
  <si>
    <t>https://podminky.urs.cz/item/CS_URS_2024_02/622321121</t>
  </si>
  <si>
    <t>9537313RX01</t>
  </si>
  <si>
    <t xml:space="preserve">N4 – D+M nových větracích komínků </t>
  </si>
  <si>
    <t>21576156</t>
  </si>
  <si>
    <t>28612265</t>
  </si>
  <si>
    <t>hlavice ventilační plastová PP DN 160</t>
  </si>
  <si>
    <t>1280579939</t>
  </si>
  <si>
    <t>971052461</t>
  </si>
  <si>
    <t>Vybourání nebo prorážení otvorů v ŽB příčkách a zdech pl do 0,25 m2 tl do 600 mm</t>
  </si>
  <si>
    <t>509024868</t>
  </si>
  <si>
    <t>https://podminky.urs.cz/item/CS_URS_2025_01/971052461</t>
  </si>
  <si>
    <t>-1876366129</t>
  </si>
  <si>
    <t>11163153</t>
  </si>
  <si>
    <t>emulze asfaltová penetrační</t>
  </si>
  <si>
    <t>litr</t>
  </si>
  <si>
    <t>1366166536</t>
  </si>
  <si>
    <t>531,98</t>
  </si>
  <si>
    <t>přířezy pod anténu</t>
  </si>
  <si>
    <t>533,48*1,25 'Přepočtené koeficientem množství</t>
  </si>
  <si>
    <t>531,98*1,25 'Přepočtené koeficientem množství</t>
  </si>
  <si>
    <t>561,7</t>
  </si>
  <si>
    <t>561,7*1,25 'Přepočtené koeficientem množství</t>
  </si>
  <si>
    <t>72,51</t>
  </si>
  <si>
    <t xml:space="preserve">vnitřní pevná a celistvá stěna atiky bude obložena deskou z EPS 100  tl. 40 mm. Deska bude kotvena lepením. 4,56 m2</t>
  </si>
  <si>
    <t>4,56</t>
  </si>
  <si>
    <t>77,07*1,1 'Přepočtené koeficientem množství</t>
  </si>
  <si>
    <t>-14245576</t>
  </si>
  <si>
    <t>468,9</t>
  </si>
  <si>
    <t>28375993</t>
  </si>
  <si>
    <t>deska EPS 150 pro konstrukce s vysokým zatížením λ=0,035 tl 200mm</t>
  </si>
  <si>
    <t>-1498972173</t>
  </si>
  <si>
    <t>468,9*1,05 'Přepočtené koeficientem množství</t>
  </si>
  <si>
    <t>312397105</t>
  </si>
  <si>
    <t>869667321</t>
  </si>
  <si>
    <t>721233101.TWT.001</t>
  </si>
  <si>
    <t>Střešní vtok TW 75 BIT S polypropylen PP s asfaltovou manžetou pro ploché střechy svislý odtok DN 75</t>
  </si>
  <si>
    <t>670813808</t>
  </si>
  <si>
    <t>721233102.TWT.002</t>
  </si>
  <si>
    <t>Střešní vtok TW 110 PVC S polypropylen PP s PVC přírubou pro ploché střechy svislý odtok DN 110</t>
  </si>
  <si>
    <t>1511077643</t>
  </si>
  <si>
    <t>742420021</t>
  </si>
  <si>
    <t>Montáž anténního stožáru včetně upevňovacího materiálu</t>
  </si>
  <si>
    <t>-625828608</t>
  </si>
  <si>
    <t>https://podminky.urs.cz/item/CS_URS_2024_02/742420021</t>
  </si>
  <si>
    <t>3168601RX01</t>
  </si>
  <si>
    <t>stožár anténní kov žárový zinek plastová záslepka - Odhad hmotnosti ocelové konstrukce 30 kg</t>
  </si>
  <si>
    <t>-258610861</t>
  </si>
  <si>
    <t>764011402</t>
  </si>
  <si>
    <t>Podkladní plech z PZ plechu pro hřebeny, nároží, úžlabí nebo okapové hrany tl 0,55 mm rš 200 mm</t>
  </si>
  <si>
    <t>1943619098</t>
  </si>
  <si>
    <t>https://podminky.urs.cz/item/CS_URS_2024_02/764011402</t>
  </si>
  <si>
    <t>764011620</t>
  </si>
  <si>
    <t>Dilatační připojovací lišta z Pz s povrchovou úpravou včetně tmelení rš 80 mm</t>
  </si>
  <si>
    <t>1063218236</t>
  </si>
  <si>
    <t>https://podminky.urs.cz/item/CS_URS_2024_02/764011620</t>
  </si>
  <si>
    <t>764214603</t>
  </si>
  <si>
    <t>Oplechování horních ploch a atik bez rohů z Pz s povrch úpravou mechanicky kotvené rš 250 mm</t>
  </si>
  <si>
    <t>-1153392100</t>
  </si>
  <si>
    <t>https://podminky.urs.cz/item/CS_URS_2025_01/764214603</t>
  </si>
  <si>
    <t>-477981657</t>
  </si>
  <si>
    <t>-315234540</t>
  </si>
  <si>
    <t>9987641RX01</t>
  </si>
  <si>
    <t>Oplechování horního líce betonových desek větracích šachet</t>
  </si>
  <si>
    <t>717276446</t>
  </si>
  <si>
    <t>Oplechování horního líce betonových desek větracích šachet. Rozměry desek 1530/630, 1530/650 a 1150/630 mm. Přesah oplechování bude přes hranu desky m</t>
  </si>
  <si>
    <t>33,48</t>
  </si>
  <si>
    <t>2,63</t>
  </si>
  <si>
    <t>36,11*1,1 'Přepočtené koeficientem množství</t>
  </si>
  <si>
    <t>36*0,021</t>
  </si>
  <si>
    <t>09000100RX005s</t>
  </si>
  <si>
    <t>N5/ D+M Žebřík s ochranným košem</t>
  </si>
  <si>
    <t>810648215</t>
  </si>
  <si>
    <t>09000100RX02a</t>
  </si>
  <si>
    <t>Revize hromosvodu</t>
  </si>
  <si>
    <t>-1880522748</t>
  </si>
  <si>
    <t>51</t>
  </si>
  <si>
    <t>52</t>
  </si>
  <si>
    <t>53</t>
  </si>
  <si>
    <t>32,48</t>
  </si>
  <si>
    <t>N8/</t>
  </si>
  <si>
    <t>C-B - Střecha C, bourací práce</t>
  </si>
  <si>
    <t>25,49</t>
  </si>
  <si>
    <t>8,5</t>
  </si>
  <si>
    <t>1,58</t>
  </si>
  <si>
    <t>1,27</t>
  </si>
  <si>
    <t>1,21</t>
  </si>
  <si>
    <t>554699837</t>
  </si>
  <si>
    <t>1145315940</t>
  </si>
  <si>
    <t>489310084</t>
  </si>
  <si>
    <t>178,5</t>
  </si>
  <si>
    <t>1786132970</t>
  </si>
  <si>
    <t>204,11</t>
  </si>
  <si>
    <t>25,49/0,15</t>
  </si>
  <si>
    <t>721210823</t>
  </si>
  <si>
    <t>Demontáž vpustí střešních DN 125</t>
  </si>
  <si>
    <t>-1108701230</t>
  </si>
  <si>
    <t>https://podminky.urs.cz/item/CS_URS_2025_01/721210823</t>
  </si>
  <si>
    <t>764001811</t>
  </si>
  <si>
    <t>Demontáž dilatační lišty do suti</t>
  </si>
  <si>
    <t>-1337348991</t>
  </si>
  <si>
    <t>https://podminky.urs.cz/item/CS_URS_2024_02/764001811</t>
  </si>
  <si>
    <t>29,44</t>
  </si>
  <si>
    <t>plech 0,73*0,6</t>
  </si>
  <si>
    <t>43,36</t>
  </si>
  <si>
    <t>C-N - Střecha C, nové konstrukce</t>
  </si>
  <si>
    <t>0,09</t>
  </si>
  <si>
    <t>2,48</t>
  </si>
  <si>
    <t>0,38</t>
  </si>
  <si>
    <t>-1995914879</t>
  </si>
  <si>
    <t>-1989316512</t>
  </si>
  <si>
    <t>204,1*0,00032 'Přepočtené koeficientem množství</t>
  </si>
  <si>
    <t>184</t>
  </si>
  <si>
    <t>184*1,25 'Přepočtené koeficientem množství</t>
  </si>
  <si>
    <t>204,1</t>
  </si>
  <si>
    <t>204,1*1,25 'Přepočtené koeficientem množství</t>
  </si>
  <si>
    <t>27,51</t>
  </si>
  <si>
    <t>27,51*1,1 'Přepočtené koeficientem množství</t>
  </si>
  <si>
    <t>169,9</t>
  </si>
  <si>
    <t>169,9*1,05 'Přepočtené koeficientem množství</t>
  </si>
  <si>
    <t>18,26/0,15</t>
  </si>
  <si>
    <t>0,42/0,06</t>
  </si>
  <si>
    <t>56,82</t>
  </si>
  <si>
    <t>56,82*0,06*0,04*1,1</t>
  </si>
  <si>
    <t>1766418669</t>
  </si>
  <si>
    <t>28,26</t>
  </si>
  <si>
    <t>967393020</t>
  </si>
  <si>
    <t>Oplechování horního líce betonové desky větrací šachty. Rozměr desky 730/600 mm. Přesah oplechování bude přes hranu desky min. 30 mm. Kotvení mechanic</t>
  </si>
  <si>
    <t>6,82</t>
  </si>
  <si>
    <t>6,82*1,1 'Přepočtené koeficientem množství</t>
  </si>
  <si>
    <t>7,5*0,021</t>
  </si>
  <si>
    <t>28,63</t>
  </si>
  <si>
    <t>D-B - Střecha D, bourací práce</t>
  </si>
  <si>
    <t>0,43</t>
  </si>
  <si>
    <t>11,26</t>
  </si>
  <si>
    <t>3,8</t>
  </si>
  <si>
    <t>764004801</t>
  </si>
  <si>
    <t>Demontáž podokapního žlabu do suti</t>
  </si>
  <si>
    <t>548584586</t>
  </si>
  <si>
    <t>https://podminky.urs.cz/item/CS_URS_2024_02/764004801</t>
  </si>
  <si>
    <t>4,16</t>
  </si>
  <si>
    <t>764004861</t>
  </si>
  <si>
    <t>Demontáž svodu do suti</t>
  </si>
  <si>
    <t>1479318656</t>
  </si>
  <si>
    <t>https://podminky.urs.cz/item/CS_URS_2024_02/764004861</t>
  </si>
  <si>
    <t>3,3</t>
  </si>
  <si>
    <t>D-N - Střecha D, nové konstrukce</t>
  </si>
  <si>
    <t>1,17</t>
  </si>
  <si>
    <t>0,9</t>
  </si>
  <si>
    <t>4,31</t>
  </si>
  <si>
    <t>-452974825</t>
  </si>
  <si>
    <t>11,7</t>
  </si>
  <si>
    <t>710508648</t>
  </si>
  <si>
    <t>11,7*0,00032 'Přepočtené koeficientem množství</t>
  </si>
  <si>
    <t>11,7*1,25 'Přepočtené koeficientem množství</t>
  </si>
  <si>
    <t>764214604</t>
  </si>
  <si>
    <t>Oplechování horních ploch a atik bez rohů z Pz s povrch úpravou mechanicky kotvené rš 330 mm</t>
  </si>
  <si>
    <t>759640458</t>
  </si>
  <si>
    <t>https://podminky.urs.cz/item/CS_URS_2025_01/764214604</t>
  </si>
  <si>
    <t>764511602</t>
  </si>
  <si>
    <t>Žlab podokapní půlkruhový z Pz s povrchovou úpravou rš 330 mm</t>
  </si>
  <si>
    <t>2079233048</t>
  </si>
  <si>
    <t>https://podminky.urs.cz/item/CS_URS_2025_01/764511602</t>
  </si>
  <si>
    <t>764511642</t>
  </si>
  <si>
    <t>Kotlík oválný (trychtýřový) pro podokapní žlaby z Pz s povrchovou úpravou 330/100 mm</t>
  </si>
  <si>
    <t>1904717752</t>
  </si>
  <si>
    <t>https://podminky.urs.cz/item/CS_URS_2025_01/764511642</t>
  </si>
  <si>
    <t>764518622</t>
  </si>
  <si>
    <t>Svody kruhové včetně objímek, kolen, odskoků z Pz s povrchovou úpravou průměru 100 mm</t>
  </si>
  <si>
    <t>984420024</t>
  </si>
  <si>
    <t>https://podminky.urs.cz/item/CS_URS_2025_01/764518622</t>
  </si>
  <si>
    <t>8,8</t>
  </si>
  <si>
    <t>E-B - Střecha E, bourací práce</t>
  </si>
  <si>
    <t>0,28</t>
  </si>
  <si>
    <t>18,14</t>
  </si>
  <si>
    <t>11,2</t>
  </si>
  <si>
    <t>5,2</t>
  </si>
  <si>
    <t>6,6</t>
  </si>
  <si>
    <t>11,9</t>
  </si>
  <si>
    <t>E-N - Střecha E, nové konstrukce</t>
  </si>
  <si>
    <t>1,97</t>
  </si>
  <si>
    <t>1,56</t>
  </si>
  <si>
    <t>-1937646751</t>
  </si>
  <si>
    <t>-2135947670</t>
  </si>
  <si>
    <t>19,65*0,00032 'Přepočtené koeficientem množství</t>
  </si>
  <si>
    <t>-417895005</t>
  </si>
  <si>
    <t>19,65</t>
  </si>
  <si>
    <t>893630735</t>
  </si>
  <si>
    <t>19,65*1,25 'Přepočtené koeficientem množství</t>
  </si>
  <si>
    <t>764011624</t>
  </si>
  <si>
    <t>Dilatační připojovací lišta z Pz s povrchovou úpravou včetně tmelení rš 200 mm</t>
  </si>
  <si>
    <t>820922383</t>
  </si>
  <si>
    <t>https://podminky.urs.cz/item/CS_URS_2025_01/764011624</t>
  </si>
  <si>
    <t>F-B - Střecha F, bourací práce</t>
  </si>
  <si>
    <t>6,1</t>
  </si>
  <si>
    <t>4,9</t>
  </si>
  <si>
    <t>9,1</t>
  </si>
  <si>
    <t>F-N - Střecha F, nové konstrukce</t>
  </si>
  <si>
    <t>H - Hromosvod</t>
  </si>
  <si>
    <t>Pol1</t>
  </si>
  <si>
    <t>Jímač 1m + GFK 0,975m</t>
  </si>
  <si>
    <t>Pol2</t>
  </si>
  <si>
    <t>Betonový podstavec 17kg s klínem</t>
  </si>
  <si>
    <t>Pol3</t>
  </si>
  <si>
    <t>Podložka</t>
  </si>
  <si>
    <t>Pol4</t>
  </si>
  <si>
    <t>Distanční držák vedení 8mm délka 935</t>
  </si>
  <si>
    <t>Pol5</t>
  </si>
  <si>
    <t>Distanční držák 1m pro HVI light</t>
  </si>
  <si>
    <t>Pol6</t>
  </si>
  <si>
    <t>Beton 8,5kg</t>
  </si>
  <si>
    <t>Pol7</t>
  </si>
  <si>
    <t>Podkložka pro beton 8,5kg</t>
  </si>
  <si>
    <t>Pol8</t>
  </si>
  <si>
    <t>Tříramenný stojan malý FeZn</t>
  </si>
  <si>
    <t>Pol9</t>
  </si>
  <si>
    <t>Podpůrné trubky 3,2m pro vodič HVI long s jímací tyčí 2,5m</t>
  </si>
  <si>
    <t>Pol10</t>
  </si>
  <si>
    <t>Svorka pro jímací tyč a vodič AlMgSi 8mm</t>
  </si>
  <si>
    <t>Pol11</t>
  </si>
  <si>
    <t>Svorka SU</t>
  </si>
  <si>
    <t>Pol12</t>
  </si>
  <si>
    <t>Připojovací prvek pro vodič HVI light plus na podpůrné trubce</t>
  </si>
  <si>
    <t>Pol13</t>
  </si>
  <si>
    <t>Sada připojovacích prvků HVI light plus uvnitř trubky</t>
  </si>
  <si>
    <t>Pol14</t>
  </si>
  <si>
    <t>Vodič AlMgSi 8mm</t>
  </si>
  <si>
    <t>Pol15</t>
  </si>
  <si>
    <t>Svorka SS</t>
  </si>
  <si>
    <t>Pol16</t>
  </si>
  <si>
    <t>Vodič HVI light plus šedý</t>
  </si>
  <si>
    <t>Pol17</t>
  </si>
  <si>
    <t>Střešní držák HVI pro ploché střechy</t>
  </si>
  <si>
    <t>Pol18</t>
  </si>
  <si>
    <t>Adaptér pro uložení vodiče HVI na plochou střechu</t>
  </si>
  <si>
    <t>Pol19</t>
  </si>
  <si>
    <t>Držák vedeni HVI</t>
  </si>
  <si>
    <t>Pol20</t>
  </si>
  <si>
    <t>Zkušební svorky UNI nerez</t>
  </si>
  <si>
    <t>Pol21</t>
  </si>
  <si>
    <t>Číselný štítek popisovatelný</t>
  </si>
  <si>
    <t>Pol22</t>
  </si>
  <si>
    <t>Vodič FeZn 10 mm</t>
  </si>
  <si>
    <t>Pol23</t>
  </si>
  <si>
    <t>Zemnící pásek FeZn 30/4</t>
  </si>
  <si>
    <t>Pol24</t>
  </si>
  <si>
    <t>Svorka pásek drát</t>
  </si>
  <si>
    <t>Pol25</t>
  </si>
  <si>
    <t>plošina</t>
  </si>
  <si>
    <t>54</t>
  </si>
  <si>
    <t>Pol26</t>
  </si>
  <si>
    <t>Výkop nezpevněný povrch</t>
  </si>
  <si>
    <t>56</t>
  </si>
  <si>
    <t>Pol27</t>
  </si>
  <si>
    <t>pomocný materiál</t>
  </si>
  <si>
    <t>58</t>
  </si>
  <si>
    <t>Pol28</t>
  </si>
  <si>
    <t>přípravné práce</t>
  </si>
  <si>
    <t>60</t>
  </si>
  <si>
    <t>Pol29</t>
  </si>
  <si>
    <t>revize</t>
  </si>
  <si>
    <t>62</t>
  </si>
  <si>
    <t>Pol30</t>
  </si>
  <si>
    <t>doprava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</si>
</sst>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3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3" borderId="22" xfId="0" applyNumberFormat="1" applyFont="1" applyFill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978036191" TargetMode="External" /><Relationship Id="rId2" Type="http://schemas.openxmlformats.org/officeDocument/2006/relationships/hyperlink" Target="https://podminky.urs.cz/item/CS_URS_2024_02/997013112" TargetMode="External" /><Relationship Id="rId3" Type="http://schemas.openxmlformats.org/officeDocument/2006/relationships/hyperlink" Target="https://podminky.urs.cz/item/CS_URS_2024_02/997013501" TargetMode="External" /><Relationship Id="rId4" Type="http://schemas.openxmlformats.org/officeDocument/2006/relationships/hyperlink" Target="https://podminky.urs.cz/item/CS_URS_2024_02/997013509" TargetMode="External" /><Relationship Id="rId5" Type="http://schemas.openxmlformats.org/officeDocument/2006/relationships/hyperlink" Target="https://podminky.urs.cz/item/CS_URS_2025_01/997013875" TargetMode="External" /><Relationship Id="rId6" Type="http://schemas.openxmlformats.org/officeDocument/2006/relationships/hyperlink" Target="https://podminky.urs.cz/item/CS_URS_2025_01/712340833" TargetMode="External" /><Relationship Id="rId7" Type="http://schemas.openxmlformats.org/officeDocument/2006/relationships/hyperlink" Target="https://podminky.urs.cz/item/CS_URS_2024_02/764001801" TargetMode="External" /><Relationship Id="rId8" Type="http://schemas.openxmlformats.org/officeDocument/2006/relationships/hyperlink" Target="https://podminky.urs.cz/item/CS_URS_2024_02/764001811" TargetMode="External" /><Relationship Id="rId9" Type="http://schemas.openxmlformats.org/officeDocument/2006/relationships/hyperlink" Target="https://podminky.urs.cz/item/CS_URS_2024_02/764002841" TargetMode="External" /><Relationship Id="rId10" Type="http://schemas.openxmlformats.org/officeDocument/2006/relationships/hyperlink" Target="https://podminky.urs.cz/item/CS_URS_2024_02/764004801" TargetMode="External" /><Relationship Id="rId11" Type="http://schemas.openxmlformats.org/officeDocument/2006/relationships/hyperlink" Target="https://podminky.urs.cz/item/CS_URS_2024_02/764004861" TargetMode="External" /><Relationship Id="rId12" Type="http://schemas.openxmlformats.org/officeDocument/2006/relationships/hyperlink" Target="https://podminky.urs.cz/item/CS_URS_2024_02/218220101" TargetMode="External" /><Relationship Id="rId13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622131121" TargetMode="External" /><Relationship Id="rId2" Type="http://schemas.openxmlformats.org/officeDocument/2006/relationships/hyperlink" Target="https://podminky.urs.cz/item/CS_URS_2024_02/622142001" TargetMode="External" /><Relationship Id="rId3" Type="http://schemas.openxmlformats.org/officeDocument/2006/relationships/hyperlink" Target="https://podminky.urs.cz/item/CS_URS_2024_02/622151001" TargetMode="External" /><Relationship Id="rId4" Type="http://schemas.openxmlformats.org/officeDocument/2006/relationships/hyperlink" Target="https://podminky.urs.cz/item/CS_URS_2024_02/622321121" TargetMode="External" /><Relationship Id="rId5" Type="http://schemas.openxmlformats.org/officeDocument/2006/relationships/hyperlink" Target="https://podminky.urs.cz/item/CS_URS_2024_02/622511012" TargetMode="External" /><Relationship Id="rId6" Type="http://schemas.openxmlformats.org/officeDocument/2006/relationships/hyperlink" Target="https://podminky.urs.cz/item/CS_URS_2024_02/998011002" TargetMode="External" /><Relationship Id="rId7" Type="http://schemas.openxmlformats.org/officeDocument/2006/relationships/hyperlink" Target="https://podminky.urs.cz/item/CS_URS_2024_02/712311101" TargetMode="External" /><Relationship Id="rId8" Type="http://schemas.openxmlformats.org/officeDocument/2006/relationships/hyperlink" Target="https://podminky.urs.cz/item/CS_URS_2024_02/712311101" TargetMode="External" /><Relationship Id="rId9" Type="http://schemas.openxmlformats.org/officeDocument/2006/relationships/hyperlink" Target="https://podminky.urs.cz/item/CS_URS_2024_02/712341559" TargetMode="External" /><Relationship Id="rId10" Type="http://schemas.openxmlformats.org/officeDocument/2006/relationships/hyperlink" Target="https://podminky.urs.cz/item/CS_URS_2024_02/712341559" TargetMode="External" /><Relationship Id="rId11" Type="http://schemas.openxmlformats.org/officeDocument/2006/relationships/hyperlink" Target="https://podminky.urs.cz/item/CS_URS_2024_02/998712102" TargetMode="External" /><Relationship Id="rId12" Type="http://schemas.openxmlformats.org/officeDocument/2006/relationships/hyperlink" Target="https://podminky.urs.cz/item/CS_URS_2024_02/764011402" TargetMode="External" /><Relationship Id="rId13" Type="http://schemas.openxmlformats.org/officeDocument/2006/relationships/hyperlink" Target="https://podminky.urs.cz/item/CS_URS_2024_02/764011620" TargetMode="External" /><Relationship Id="rId14" Type="http://schemas.openxmlformats.org/officeDocument/2006/relationships/hyperlink" Target="https://podminky.urs.cz/item/CS_URS_2025_01/764011624" TargetMode="External" /><Relationship Id="rId15" Type="http://schemas.openxmlformats.org/officeDocument/2006/relationships/hyperlink" Target="https://podminky.urs.cz/item/CS_URS_2025_01/764214606" TargetMode="External" /><Relationship Id="rId16" Type="http://schemas.openxmlformats.org/officeDocument/2006/relationships/hyperlink" Target="https://podminky.urs.cz/item/CS_URS_2025_01/764511602" TargetMode="External" /><Relationship Id="rId17" Type="http://schemas.openxmlformats.org/officeDocument/2006/relationships/hyperlink" Target="https://podminky.urs.cz/item/CS_URS_2025_01/764511642" TargetMode="External" /><Relationship Id="rId18" Type="http://schemas.openxmlformats.org/officeDocument/2006/relationships/hyperlink" Target="https://podminky.urs.cz/item/CS_URS_2025_01/764518622" TargetMode="External" /><Relationship Id="rId19" Type="http://schemas.openxmlformats.org/officeDocument/2006/relationships/hyperlink" Target="https://podminky.urs.cz/item/CS_URS_2024_02/998764102" TargetMode="External" /><Relationship Id="rId20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978036191" TargetMode="External" /><Relationship Id="rId2" Type="http://schemas.openxmlformats.org/officeDocument/2006/relationships/hyperlink" Target="https://podminky.urs.cz/item/CS_URS_2024_02/997013112" TargetMode="External" /><Relationship Id="rId3" Type="http://schemas.openxmlformats.org/officeDocument/2006/relationships/hyperlink" Target="https://podminky.urs.cz/item/CS_URS_2024_02/997013501" TargetMode="External" /><Relationship Id="rId4" Type="http://schemas.openxmlformats.org/officeDocument/2006/relationships/hyperlink" Target="https://podminky.urs.cz/item/CS_URS_2024_02/997013509" TargetMode="External" /><Relationship Id="rId5" Type="http://schemas.openxmlformats.org/officeDocument/2006/relationships/hyperlink" Target="https://podminky.urs.cz/item/CS_URS_2025_01/997013875" TargetMode="External" /><Relationship Id="rId6" Type="http://schemas.openxmlformats.org/officeDocument/2006/relationships/hyperlink" Target="https://podminky.urs.cz/item/CS_URS_2025_01/712340833" TargetMode="External" /><Relationship Id="rId7" Type="http://schemas.openxmlformats.org/officeDocument/2006/relationships/hyperlink" Target="https://podminky.urs.cz/item/CS_URS_2024_02/764001801" TargetMode="External" /><Relationship Id="rId8" Type="http://schemas.openxmlformats.org/officeDocument/2006/relationships/hyperlink" Target="https://podminky.urs.cz/item/CS_URS_2024_02/764002841" TargetMode="External" /><Relationship Id="rId9" Type="http://schemas.openxmlformats.org/officeDocument/2006/relationships/hyperlink" Target="https://podminky.urs.cz/item/CS_URS_2024_02/764004801" TargetMode="External" /><Relationship Id="rId10" Type="http://schemas.openxmlformats.org/officeDocument/2006/relationships/hyperlink" Target="https://podminky.urs.cz/item/CS_URS_2024_02/764004861" TargetMode="External" /><Relationship Id="rId11" Type="http://schemas.openxmlformats.org/officeDocument/2006/relationships/hyperlink" Target="https://podminky.urs.cz/item/CS_URS_2024_02/218220101" TargetMode="External" /><Relationship Id="rId12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622131121" TargetMode="External" /><Relationship Id="rId2" Type="http://schemas.openxmlformats.org/officeDocument/2006/relationships/hyperlink" Target="https://podminky.urs.cz/item/CS_URS_2024_02/622142001" TargetMode="External" /><Relationship Id="rId3" Type="http://schemas.openxmlformats.org/officeDocument/2006/relationships/hyperlink" Target="https://podminky.urs.cz/item/CS_URS_2024_02/622151001" TargetMode="External" /><Relationship Id="rId4" Type="http://schemas.openxmlformats.org/officeDocument/2006/relationships/hyperlink" Target="https://podminky.urs.cz/item/CS_URS_2024_02/622321121" TargetMode="External" /><Relationship Id="rId5" Type="http://schemas.openxmlformats.org/officeDocument/2006/relationships/hyperlink" Target="https://podminky.urs.cz/item/CS_URS_2024_02/622511012" TargetMode="External" /><Relationship Id="rId6" Type="http://schemas.openxmlformats.org/officeDocument/2006/relationships/hyperlink" Target="https://podminky.urs.cz/item/CS_URS_2024_02/998011002" TargetMode="External" /><Relationship Id="rId7" Type="http://schemas.openxmlformats.org/officeDocument/2006/relationships/hyperlink" Target="https://podminky.urs.cz/item/CS_URS_2024_02/712311101" TargetMode="External" /><Relationship Id="rId8" Type="http://schemas.openxmlformats.org/officeDocument/2006/relationships/hyperlink" Target="https://podminky.urs.cz/item/CS_URS_2024_02/712311101" TargetMode="External" /><Relationship Id="rId9" Type="http://schemas.openxmlformats.org/officeDocument/2006/relationships/hyperlink" Target="https://podminky.urs.cz/item/CS_URS_2024_02/712341559" TargetMode="External" /><Relationship Id="rId10" Type="http://schemas.openxmlformats.org/officeDocument/2006/relationships/hyperlink" Target="https://podminky.urs.cz/item/CS_URS_2024_02/712341559" TargetMode="External" /><Relationship Id="rId11" Type="http://schemas.openxmlformats.org/officeDocument/2006/relationships/hyperlink" Target="https://podminky.urs.cz/item/CS_URS_2024_02/998712102" TargetMode="External" /><Relationship Id="rId12" Type="http://schemas.openxmlformats.org/officeDocument/2006/relationships/hyperlink" Target="https://podminky.urs.cz/item/CS_URS_2024_02/764011402" TargetMode="External" /><Relationship Id="rId13" Type="http://schemas.openxmlformats.org/officeDocument/2006/relationships/hyperlink" Target="https://podminky.urs.cz/item/CS_URS_2024_02/764011620" TargetMode="External" /><Relationship Id="rId14" Type="http://schemas.openxmlformats.org/officeDocument/2006/relationships/hyperlink" Target="https://podminky.urs.cz/item/CS_URS_2025_01/764011624" TargetMode="External" /><Relationship Id="rId15" Type="http://schemas.openxmlformats.org/officeDocument/2006/relationships/hyperlink" Target="https://podminky.urs.cz/item/CS_URS_2025_01/764214606" TargetMode="External" /><Relationship Id="rId16" Type="http://schemas.openxmlformats.org/officeDocument/2006/relationships/hyperlink" Target="https://podminky.urs.cz/item/CS_URS_2025_01/764511602" TargetMode="External" /><Relationship Id="rId17" Type="http://schemas.openxmlformats.org/officeDocument/2006/relationships/hyperlink" Target="https://podminky.urs.cz/item/CS_URS_2025_01/764511642" TargetMode="External" /><Relationship Id="rId18" Type="http://schemas.openxmlformats.org/officeDocument/2006/relationships/hyperlink" Target="https://podminky.urs.cz/item/CS_URS_2025_01/764518622" TargetMode="External" /><Relationship Id="rId19" Type="http://schemas.openxmlformats.org/officeDocument/2006/relationships/hyperlink" Target="https://podminky.urs.cz/item/CS_URS_2024_02/998764102" TargetMode="External" /><Relationship Id="rId20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997013112" TargetMode="External" /><Relationship Id="rId2" Type="http://schemas.openxmlformats.org/officeDocument/2006/relationships/hyperlink" Target="https://podminky.urs.cz/item/CS_URS_2024_02/997013501" TargetMode="External" /><Relationship Id="rId3" Type="http://schemas.openxmlformats.org/officeDocument/2006/relationships/hyperlink" Target="https://podminky.urs.cz/item/CS_URS_2024_02/997013509" TargetMode="External" /><Relationship Id="rId4" Type="http://schemas.openxmlformats.org/officeDocument/2006/relationships/hyperlink" Target="https://podminky.urs.cz/item/CS_URS_2025_01/997013875" TargetMode="External" /><Relationship Id="rId5" Type="http://schemas.openxmlformats.org/officeDocument/2006/relationships/hyperlink" Target="https://podminky.urs.cz/item/CS_URS_2025_01/712340831" TargetMode="External" /><Relationship Id="rId6" Type="http://schemas.openxmlformats.org/officeDocument/2006/relationships/hyperlink" Target="https://podminky.urs.cz/item/CS_URS_2025_01/712340833" TargetMode="External" /><Relationship Id="rId7" Type="http://schemas.openxmlformats.org/officeDocument/2006/relationships/hyperlink" Target="https://podminky.urs.cz/item/CS_URS_2025_01/713140821" TargetMode="External" /><Relationship Id="rId8" Type="http://schemas.openxmlformats.org/officeDocument/2006/relationships/hyperlink" Target="https://podminky.urs.cz/item/CS_URS_2024_02/742420821" TargetMode="External" /><Relationship Id="rId9" Type="http://schemas.openxmlformats.org/officeDocument/2006/relationships/hyperlink" Target="https://podminky.urs.cz/item/CS_URS_2024_02/764001801" TargetMode="External" /><Relationship Id="rId10" Type="http://schemas.openxmlformats.org/officeDocument/2006/relationships/hyperlink" Target="https://podminky.urs.cz/item/CS_URS_2024_02/764002841" TargetMode="External" /><Relationship Id="rId11" Type="http://schemas.openxmlformats.org/officeDocument/2006/relationships/hyperlink" Target="https://podminky.urs.cz/item/CS_URS_2025_01/764004831" TargetMode="External" /><Relationship Id="rId12" Type="http://schemas.openxmlformats.org/officeDocument/2006/relationships/hyperlink" Target="https://podminky.urs.cz/item/CS_URS_2025_01/764004831" TargetMode="External" /><Relationship Id="rId13" Type="http://schemas.openxmlformats.org/officeDocument/2006/relationships/hyperlink" Target="https://podminky.urs.cz/item/CS_URS_2024_02/767832801" TargetMode="External" /><Relationship Id="rId14" Type="http://schemas.openxmlformats.org/officeDocument/2006/relationships/hyperlink" Target="https://podminky.urs.cz/item/CS_URS_2024_02/218220101" TargetMode="External" /><Relationship Id="rId1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622131121" TargetMode="External" /><Relationship Id="rId2" Type="http://schemas.openxmlformats.org/officeDocument/2006/relationships/hyperlink" Target="https://podminky.urs.cz/item/CS_URS_2024_02/622142001" TargetMode="External" /><Relationship Id="rId3" Type="http://schemas.openxmlformats.org/officeDocument/2006/relationships/hyperlink" Target="https://podminky.urs.cz/item/CS_URS_2024_02/622151001" TargetMode="External" /><Relationship Id="rId4" Type="http://schemas.openxmlformats.org/officeDocument/2006/relationships/hyperlink" Target="https://podminky.urs.cz/item/CS_URS_2024_02/622511012" TargetMode="External" /><Relationship Id="rId5" Type="http://schemas.openxmlformats.org/officeDocument/2006/relationships/hyperlink" Target="https://podminky.urs.cz/item/CS_URS_2024_02/998011002" TargetMode="External" /><Relationship Id="rId6" Type="http://schemas.openxmlformats.org/officeDocument/2006/relationships/hyperlink" Target="https://podminky.urs.cz/item/CS_URS_2024_02/712311101" TargetMode="External" /><Relationship Id="rId7" Type="http://schemas.openxmlformats.org/officeDocument/2006/relationships/hyperlink" Target="https://podminky.urs.cz/item/CS_URS_2024_02/712341559" TargetMode="External" /><Relationship Id="rId8" Type="http://schemas.openxmlformats.org/officeDocument/2006/relationships/hyperlink" Target="https://podminky.urs.cz/item/CS_URS_2024_02/712341559" TargetMode="External" /><Relationship Id="rId9" Type="http://schemas.openxmlformats.org/officeDocument/2006/relationships/hyperlink" Target="https://podminky.urs.cz/item/CS_URS_2024_02/712341559" TargetMode="External" /><Relationship Id="rId10" Type="http://schemas.openxmlformats.org/officeDocument/2006/relationships/hyperlink" Target="https://podminky.urs.cz/item/CS_URS_2024_02/998712102" TargetMode="External" /><Relationship Id="rId11" Type="http://schemas.openxmlformats.org/officeDocument/2006/relationships/hyperlink" Target="https://podminky.urs.cz/item/CS_URS_2024_02/713131241" TargetMode="External" /><Relationship Id="rId12" Type="http://schemas.openxmlformats.org/officeDocument/2006/relationships/hyperlink" Target="https://podminky.urs.cz/item/CS_URS_2024_02/713141136" TargetMode="External" /><Relationship Id="rId13" Type="http://schemas.openxmlformats.org/officeDocument/2006/relationships/hyperlink" Target="https://podminky.urs.cz/item/CS_URS_2024_02/713141136" TargetMode="External" /><Relationship Id="rId14" Type="http://schemas.openxmlformats.org/officeDocument/2006/relationships/hyperlink" Target="https://podminky.urs.cz/item/CS_URS_2024_02/713141336" TargetMode="External" /><Relationship Id="rId15" Type="http://schemas.openxmlformats.org/officeDocument/2006/relationships/hyperlink" Target="https://podminky.urs.cz/item/CS_URS_2024_02/713141336" TargetMode="External" /><Relationship Id="rId16" Type="http://schemas.openxmlformats.org/officeDocument/2006/relationships/hyperlink" Target="https://podminky.urs.cz/item/CS_URS_2025_01/713141396" TargetMode="External" /><Relationship Id="rId17" Type="http://schemas.openxmlformats.org/officeDocument/2006/relationships/hyperlink" Target="https://podminky.urs.cz/item/CS_URS_2024_02/998713102" TargetMode="External" /><Relationship Id="rId18" Type="http://schemas.openxmlformats.org/officeDocument/2006/relationships/hyperlink" Target="https://podminky.urs.cz/item/CS_URS_2025_01/721233103" TargetMode="External" /><Relationship Id="rId19" Type="http://schemas.openxmlformats.org/officeDocument/2006/relationships/hyperlink" Target="https://podminky.urs.cz/item/CS_URS_2024_02/742420001" TargetMode="External" /><Relationship Id="rId20" Type="http://schemas.openxmlformats.org/officeDocument/2006/relationships/hyperlink" Target="https://podminky.urs.cz/item/CS_URS_2025_01/762342511" TargetMode="External" /><Relationship Id="rId21" Type="http://schemas.openxmlformats.org/officeDocument/2006/relationships/hyperlink" Target="https://podminky.urs.cz/item/CS_URS_2025_01/762395000" TargetMode="External" /><Relationship Id="rId22" Type="http://schemas.openxmlformats.org/officeDocument/2006/relationships/hyperlink" Target="https://podminky.urs.cz/item/CS_URS_2025_01/998762101" TargetMode="External" /><Relationship Id="rId23" Type="http://schemas.openxmlformats.org/officeDocument/2006/relationships/hyperlink" Target="https://podminky.urs.cz/item/CS_URS_2025_01/764011401" TargetMode="External" /><Relationship Id="rId24" Type="http://schemas.openxmlformats.org/officeDocument/2006/relationships/hyperlink" Target="https://podminky.urs.cz/item/CS_URS_2025_01/764011612" TargetMode="External" /><Relationship Id="rId25" Type="http://schemas.openxmlformats.org/officeDocument/2006/relationships/hyperlink" Target="https://podminky.urs.cz/item/CS_URS_2025_01/764214606" TargetMode="External" /><Relationship Id="rId26" Type="http://schemas.openxmlformats.org/officeDocument/2006/relationships/hyperlink" Target="https://podminky.urs.cz/item/CS_URS_2024_02/764214607" TargetMode="External" /><Relationship Id="rId27" Type="http://schemas.openxmlformats.org/officeDocument/2006/relationships/hyperlink" Target="https://podminky.urs.cz/item/CS_URS_2025_01/764311606" TargetMode="External" /><Relationship Id="rId28" Type="http://schemas.openxmlformats.org/officeDocument/2006/relationships/hyperlink" Target="https://podminky.urs.cz/item/CS_URS_2024_02/998764102" TargetMode="External" /><Relationship Id="rId29" Type="http://schemas.openxmlformats.org/officeDocument/2006/relationships/hyperlink" Target="https://podminky.urs.cz/item/CS_URS_2024_02/766414211" TargetMode="External" /><Relationship Id="rId30" Type="http://schemas.openxmlformats.org/officeDocument/2006/relationships/hyperlink" Target="https://podminky.urs.cz/item/CS_URS_2024_02/998766101" TargetMode="External" /><Relationship Id="rId31" Type="http://schemas.openxmlformats.org/officeDocument/2006/relationships/hyperlink" Target="https://podminky.urs.cz/item/CS_URS_2024_02/090001000" TargetMode="External" /><Relationship Id="rId3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962032182" TargetMode="External" /><Relationship Id="rId2" Type="http://schemas.openxmlformats.org/officeDocument/2006/relationships/hyperlink" Target="https://podminky.urs.cz/item/CS_URS_2024_02/965042141" TargetMode="External" /><Relationship Id="rId3" Type="http://schemas.openxmlformats.org/officeDocument/2006/relationships/hyperlink" Target="https://podminky.urs.cz/item/CS_URS_2024_02/978036191" TargetMode="External" /><Relationship Id="rId4" Type="http://schemas.openxmlformats.org/officeDocument/2006/relationships/hyperlink" Target="https://podminky.urs.cz/item/CS_URS_2024_02/997013112" TargetMode="External" /><Relationship Id="rId5" Type="http://schemas.openxmlformats.org/officeDocument/2006/relationships/hyperlink" Target="https://podminky.urs.cz/item/CS_URS_2024_02/997013501" TargetMode="External" /><Relationship Id="rId6" Type="http://schemas.openxmlformats.org/officeDocument/2006/relationships/hyperlink" Target="https://podminky.urs.cz/item/CS_URS_2024_02/997013509" TargetMode="External" /><Relationship Id="rId7" Type="http://schemas.openxmlformats.org/officeDocument/2006/relationships/hyperlink" Target="https://podminky.urs.cz/item/CS_URS_2025_01/997013875" TargetMode="External" /><Relationship Id="rId8" Type="http://schemas.openxmlformats.org/officeDocument/2006/relationships/hyperlink" Target="https://podminky.urs.cz/item/CS_URS_2025_01/712340831" TargetMode="External" /><Relationship Id="rId9" Type="http://schemas.openxmlformats.org/officeDocument/2006/relationships/hyperlink" Target="https://podminky.urs.cz/item/CS_URS_2025_01/712340832" TargetMode="External" /><Relationship Id="rId10" Type="http://schemas.openxmlformats.org/officeDocument/2006/relationships/hyperlink" Target="https://podminky.urs.cz/item/CS_URS_2025_01/713140821" TargetMode="External" /><Relationship Id="rId11" Type="http://schemas.openxmlformats.org/officeDocument/2006/relationships/hyperlink" Target="https://podminky.urs.cz/item/CS_URS_2024_02/713190814" TargetMode="External" /><Relationship Id="rId12" Type="http://schemas.openxmlformats.org/officeDocument/2006/relationships/hyperlink" Target="https://podminky.urs.cz/item/CS_URS_2024_02/742420821" TargetMode="External" /><Relationship Id="rId13" Type="http://schemas.openxmlformats.org/officeDocument/2006/relationships/hyperlink" Target="https://podminky.urs.cz/item/CS_URS_2025_01/751398811" TargetMode="External" /><Relationship Id="rId14" Type="http://schemas.openxmlformats.org/officeDocument/2006/relationships/hyperlink" Target="https://podminky.urs.cz/item/CS_URS_2024_02/764001801" TargetMode="External" /><Relationship Id="rId15" Type="http://schemas.openxmlformats.org/officeDocument/2006/relationships/hyperlink" Target="https://podminky.urs.cz/item/CS_URS_2025_01/764002801" TargetMode="External" /><Relationship Id="rId16" Type="http://schemas.openxmlformats.org/officeDocument/2006/relationships/hyperlink" Target="https://podminky.urs.cz/item/CS_URS_2024_02/764002841" TargetMode="External" /><Relationship Id="rId17" Type="http://schemas.openxmlformats.org/officeDocument/2006/relationships/hyperlink" Target="https://podminky.urs.cz/item/CS_URS_2025_01/764004831" TargetMode="External" /><Relationship Id="rId18" Type="http://schemas.openxmlformats.org/officeDocument/2006/relationships/hyperlink" Target="https://podminky.urs.cz/item/CS_URS_2024_02/767161811" TargetMode="External" /><Relationship Id="rId19" Type="http://schemas.openxmlformats.org/officeDocument/2006/relationships/hyperlink" Target="https://podminky.urs.cz/item/CS_URS_2024_02/218220101" TargetMode="External" /><Relationship Id="rId20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622131121" TargetMode="External" /><Relationship Id="rId2" Type="http://schemas.openxmlformats.org/officeDocument/2006/relationships/hyperlink" Target="https://podminky.urs.cz/item/CS_URS_2024_02/622142001" TargetMode="External" /><Relationship Id="rId3" Type="http://schemas.openxmlformats.org/officeDocument/2006/relationships/hyperlink" Target="https://podminky.urs.cz/item/CS_URS_2024_02/622151001" TargetMode="External" /><Relationship Id="rId4" Type="http://schemas.openxmlformats.org/officeDocument/2006/relationships/hyperlink" Target="https://podminky.urs.cz/item/CS_URS_2024_02/622321121" TargetMode="External" /><Relationship Id="rId5" Type="http://schemas.openxmlformats.org/officeDocument/2006/relationships/hyperlink" Target="https://podminky.urs.cz/item/CS_URS_2024_02/622511012" TargetMode="External" /><Relationship Id="rId6" Type="http://schemas.openxmlformats.org/officeDocument/2006/relationships/hyperlink" Target="https://podminky.urs.cz/item/CS_URS_2025_01/971052461" TargetMode="External" /><Relationship Id="rId7" Type="http://schemas.openxmlformats.org/officeDocument/2006/relationships/hyperlink" Target="https://podminky.urs.cz/item/CS_URS_2024_02/998011002" TargetMode="External" /><Relationship Id="rId8" Type="http://schemas.openxmlformats.org/officeDocument/2006/relationships/hyperlink" Target="https://podminky.urs.cz/item/CS_URS_2024_02/712311101" TargetMode="External" /><Relationship Id="rId9" Type="http://schemas.openxmlformats.org/officeDocument/2006/relationships/hyperlink" Target="https://podminky.urs.cz/item/CS_URS_2024_02/712341559" TargetMode="External" /><Relationship Id="rId10" Type="http://schemas.openxmlformats.org/officeDocument/2006/relationships/hyperlink" Target="https://podminky.urs.cz/item/CS_URS_2024_02/712341559" TargetMode="External" /><Relationship Id="rId11" Type="http://schemas.openxmlformats.org/officeDocument/2006/relationships/hyperlink" Target="https://podminky.urs.cz/item/CS_URS_2024_02/712341559" TargetMode="External" /><Relationship Id="rId12" Type="http://schemas.openxmlformats.org/officeDocument/2006/relationships/hyperlink" Target="https://podminky.urs.cz/item/CS_URS_2024_02/998712102" TargetMode="External" /><Relationship Id="rId13" Type="http://schemas.openxmlformats.org/officeDocument/2006/relationships/hyperlink" Target="https://podminky.urs.cz/item/CS_URS_2024_02/713131241" TargetMode="External" /><Relationship Id="rId14" Type="http://schemas.openxmlformats.org/officeDocument/2006/relationships/hyperlink" Target="https://podminky.urs.cz/item/CS_URS_2024_02/713141136" TargetMode="External" /><Relationship Id="rId15" Type="http://schemas.openxmlformats.org/officeDocument/2006/relationships/hyperlink" Target="https://podminky.urs.cz/item/CS_URS_2024_02/713141336" TargetMode="External" /><Relationship Id="rId16" Type="http://schemas.openxmlformats.org/officeDocument/2006/relationships/hyperlink" Target="https://podminky.urs.cz/item/CS_URS_2024_02/713141336" TargetMode="External" /><Relationship Id="rId17" Type="http://schemas.openxmlformats.org/officeDocument/2006/relationships/hyperlink" Target="https://podminky.urs.cz/item/CS_URS_2024_02/998713102" TargetMode="External" /><Relationship Id="rId18" Type="http://schemas.openxmlformats.org/officeDocument/2006/relationships/hyperlink" Target="https://podminky.urs.cz/item/CS_URS_2024_02/742420001" TargetMode="External" /><Relationship Id="rId19" Type="http://schemas.openxmlformats.org/officeDocument/2006/relationships/hyperlink" Target="https://podminky.urs.cz/item/CS_URS_2024_02/742420021" TargetMode="External" /><Relationship Id="rId20" Type="http://schemas.openxmlformats.org/officeDocument/2006/relationships/hyperlink" Target="https://podminky.urs.cz/item/CS_URS_2024_02/764011402" TargetMode="External" /><Relationship Id="rId21" Type="http://schemas.openxmlformats.org/officeDocument/2006/relationships/hyperlink" Target="https://podminky.urs.cz/item/CS_URS_2024_02/764011620" TargetMode="External" /><Relationship Id="rId22" Type="http://schemas.openxmlformats.org/officeDocument/2006/relationships/hyperlink" Target="https://podminky.urs.cz/item/CS_URS_2025_01/764214603" TargetMode="External" /><Relationship Id="rId23" Type="http://schemas.openxmlformats.org/officeDocument/2006/relationships/hyperlink" Target="https://podminky.urs.cz/item/CS_URS_2024_02/764214607" TargetMode="External" /><Relationship Id="rId24" Type="http://schemas.openxmlformats.org/officeDocument/2006/relationships/hyperlink" Target="https://podminky.urs.cz/item/CS_URS_2024_02/764214607" TargetMode="External" /><Relationship Id="rId25" Type="http://schemas.openxmlformats.org/officeDocument/2006/relationships/hyperlink" Target="https://podminky.urs.cz/item/CS_URS_2024_02/998764102" TargetMode="External" /><Relationship Id="rId26" Type="http://schemas.openxmlformats.org/officeDocument/2006/relationships/hyperlink" Target="https://podminky.urs.cz/item/CS_URS_2024_02/766414211" TargetMode="External" /><Relationship Id="rId27" Type="http://schemas.openxmlformats.org/officeDocument/2006/relationships/hyperlink" Target="https://podminky.urs.cz/item/CS_URS_2024_02/998766101" TargetMode="External" /><Relationship Id="rId28" Type="http://schemas.openxmlformats.org/officeDocument/2006/relationships/hyperlink" Target="https://podminky.urs.cz/item/CS_URS_2024_02/090001000" TargetMode="External" /><Relationship Id="rId29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962032182" TargetMode="External" /><Relationship Id="rId2" Type="http://schemas.openxmlformats.org/officeDocument/2006/relationships/hyperlink" Target="https://podminky.urs.cz/item/CS_URS_2024_02/965042141" TargetMode="External" /><Relationship Id="rId3" Type="http://schemas.openxmlformats.org/officeDocument/2006/relationships/hyperlink" Target="https://podminky.urs.cz/item/CS_URS_2024_02/978036191" TargetMode="External" /><Relationship Id="rId4" Type="http://schemas.openxmlformats.org/officeDocument/2006/relationships/hyperlink" Target="https://podminky.urs.cz/item/CS_URS_2024_02/997013112" TargetMode="External" /><Relationship Id="rId5" Type="http://schemas.openxmlformats.org/officeDocument/2006/relationships/hyperlink" Target="https://podminky.urs.cz/item/CS_URS_2024_02/997013501" TargetMode="External" /><Relationship Id="rId6" Type="http://schemas.openxmlformats.org/officeDocument/2006/relationships/hyperlink" Target="https://podminky.urs.cz/item/CS_URS_2024_02/997013509" TargetMode="External" /><Relationship Id="rId7" Type="http://schemas.openxmlformats.org/officeDocument/2006/relationships/hyperlink" Target="https://podminky.urs.cz/item/CS_URS_2025_01/997013875" TargetMode="External" /><Relationship Id="rId8" Type="http://schemas.openxmlformats.org/officeDocument/2006/relationships/hyperlink" Target="https://podminky.urs.cz/item/CS_URS_2025_01/712340831" TargetMode="External" /><Relationship Id="rId9" Type="http://schemas.openxmlformats.org/officeDocument/2006/relationships/hyperlink" Target="https://podminky.urs.cz/item/CS_URS_2025_01/712340833" TargetMode="External" /><Relationship Id="rId10" Type="http://schemas.openxmlformats.org/officeDocument/2006/relationships/hyperlink" Target="https://podminky.urs.cz/item/CS_URS_2024_02/713190814" TargetMode="External" /><Relationship Id="rId11" Type="http://schemas.openxmlformats.org/officeDocument/2006/relationships/hyperlink" Target="https://podminky.urs.cz/item/CS_URS_2025_01/721210823" TargetMode="External" /><Relationship Id="rId12" Type="http://schemas.openxmlformats.org/officeDocument/2006/relationships/hyperlink" Target="https://podminky.urs.cz/item/CS_URS_2025_01/751398811" TargetMode="External" /><Relationship Id="rId13" Type="http://schemas.openxmlformats.org/officeDocument/2006/relationships/hyperlink" Target="https://podminky.urs.cz/item/CS_URS_2024_02/764001811" TargetMode="External" /><Relationship Id="rId14" Type="http://schemas.openxmlformats.org/officeDocument/2006/relationships/hyperlink" Target="https://podminky.urs.cz/item/CS_URS_2024_02/764002841" TargetMode="External" /><Relationship Id="rId15" Type="http://schemas.openxmlformats.org/officeDocument/2006/relationships/hyperlink" Target="https://podminky.urs.cz/item/CS_URS_2024_02/218220101" TargetMode="External" /><Relationship Id="rId16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622131121" TargetMode="External" /><Relationship Id="rId2" Type="http://schemas.openxmlformats.org/officeDocument/2006/relationships/hyperlink" Target="https://podminky.urs.cz/item/CS_URS_2024_02/622142001" TargetMode="External" /><Relationship Id="rId3" Type="http://schemas.openxmlformats.org/officeDocument/2006/relationships/hyperlink" Target="https://podminky.urs.cz/item/CS_URS_2024_02/622151001" TargetMode="External" /><Relationship Id="rId4" Type="http://schemas.openxmlformats.org/officeDocument/2006/relationships/hyperlink" Target="https://podminky.urs.cz/item/CS_URS_2024_02/622321121" TargetMode="External" /><Relationship Id="rId5" Type="http://schemas.openxmlformats.org/officeDocument/2006/relationships/hyperlink" Target="https://podminky.urs.cz/item/CS_URS_2024_02/622511012" TargetMode="External" /><Relationship Id="rId6" Type="http://schemas.openxmlformats.org/officeDocument/2006/relationships/hyperlink" Target="https://podminky.urs.cz/item/CS_URS_2024_02/998011002" TargetMode="External" /><Relationship Id="rId7" Type="http://schemas.openxmlformats.org/officeDocument/2006/relationships/hyperlink" Target="https://podminky.urs.cz/item/CS_URS_2024_02/712311101" TargetMode="External" /><Relationship Id="rId8" Type="http://schemas.openxmlformats.org/officeDocument/2006/relationships/hyperlink" Target="https://podminky.urs.cz/item/CS_URS_2024_02/712341559" TargetMode="External" /><Relationship Id="rId9" Type="http://schemas.openxmlformats.org/officeDocument/2006/relationships/hyperlink" Target="https://podminky.urs.cz/item/CS_URS_2024_02/712341559" TargetMode="External" /><Relationship Id="rId10" Type="http://schemas.openxmlformats.org/officeDocument/2006/relationships/hyperlink" Target="https://podminky.urs.cz/item/CS_URS_2024_02/712341559" TargetMode="External" /><Relationship Id="rId11" Type="http://schemas.openxmlformats.org/officeDocument/2006/relationships/hyperlink" Target="https://podminky.urs.cz/item/CS_URS_2024_02/998712102" TargetMode="External" /><Relationship Id="rId12" Type="http://schemas.openxmlformats.org/officeDocument/2006/relationships/hyperlink" Target="https://podminky.urs.cz/item/CS_URS_2024_02/713131241" TargetMode="External" /><Relationship Id="rId13" Type="http://schemas.openxmlformats.org/officeDocument/2006/relationships/hyperlink" Target="https://podminky.urs.cz/item/CS_URS_2024_02/713141136" TargetMode="External" /><Relationship Id="rId14" Type="http://schemas.openxmlformats.org/officeDocument/2006/relationships/hyperlink" Target="https://podminky.urs.cz/item/CS_URS_2024_02/713141336" TargetMode="External" /><Relationship Id="rId15" Type="http://schemas.openxmlformats.org/officeDocument/2006/relationships/hyperlink" Target="https://podminky.urs.cz/item/CS_URS_2024_02/713141336" TargetMode="External" /><Relationship Id="rId16" Type="http://schemas.openxmlformats.org/officeDocument/2006/relationships/hyperlink" Target="https://podminky.urs.cz/item/CS_URS_2024_02/998713102" TargetMode="External" /><Relationship Id="rId17" Type="http://schemas.openxmlformats.org/officeDocument/2006/relationships/hyperlink" Target="https://podminky.urs.cz/item/CS_URS_2025_01/762342511" TargetMode="External" /><Relationship Id="rId18" Type="http://schemas.openxmlformats.org/officeDocument/2006/relationships/hyperlink" Target="https://podminky.urs.cz/item/CS_URS_2025_01/762395000" TargetMode="External" /><Relationship Id="rId19" Type="http://schemas.openxmlformats.org/officeDocument/2006/relationships/hyperlink" Target="https://podminky.urs.cz/item/CS_URS_2025_01/998762101" TargetMode="External" /><Relationship Id="rId20" Type="http://schemas.openxmlformats.org/officeDocument/2006/relationships/hyperlink" Target="https://podminky.urs.cz/item/CS_URS_2024_02/764011402" TargetMode="External" /><Relationship Id="rId21" Type="http://schemas.openxmlformats.org/officeDocument/2006/relationships/hyperlink" Target="https://podminky.urs.cz/item/CS_URS_2024_02/764011620" TargetMode="External" /><Relationship Id="rId22" Type="http://schemas.openxmlformats.org/officeDocument/2006/relationships/hyperlink" Target="https://podminky.urs.cz/item/CS_URS_2025_01/764214603" TargetMode="External" /><Relationship Id="rId23" Type="http://schemas.openxmlformats.org/officeDocument/2006/relationships/hyperlink" Target="https://podminky.urs.cz/item/CS_URS_2025_01/764214603" TargetMode="External" /><Relationship Id="rId24" Type="http://schemas.openxmlformats.org/officeDocument/2006/relationships/hyperlink" Target="https://podminky.urs.cz/item/CS_URS_2024_02/998764102" TargetMode="External" /><Relationship Id="rId25" Type="http://schemas.openxmlformats.org/officeDocument/2006/relationships/hyperlink" Target="https://podminky.urs.cz/item/CS_URS_2024_02/766414211" TargetMode="External" /><Relationship Id="rId26" Type="http://schemas.openxmlformats.org/officeDocument/2006/relationships/hyperlink" Target="https://podminky.urs.cz/item/CS_URS_2024_02/998766101" TargetMode="External" /><Relationship Id="rId27" Type="http://schemas.openxmlformats.org/officeDocument/2006/relationships/hyperlink" Target="https://podminky.urs.cz/item/CS_URS_2024_02/090001000" TargetMode="External" /><Relationship Id="rId28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978036191" TargetMode="External" /><Relationship Id="rId2" Type="http://schemas.openxmlformats.org/officeDocument/2006/relationships/hyperlink" Target="https://podminky.urs.cz/item/CS_URS_2024_02/997013112" TargetMode="External" /><Relationship Id="rId3" Type="http://schemas.openxmlformats.org/officeDocument/2006/relationships/hyperlink" Target="https://podminky.urs.cz/item/CS_URS_2024_02/997013501" TargetMode="External" /><Relationship Id="rId4" Type="http://schemas.openxmlformats.org/officeDocument/2006/relationships/hyperlink" Target="https://podminky.urs.cz/item/CS_URS_2024_02/997013509" TargetMode="External" /><Relationship Id="rId5" Type="http://schemas.openxmlformats.org/officeDocument/2006/relationships/hyperlink" Target="https://podminky.urs.cz/item/CS_URS_2025_01/997013875" TargetMode="External" /><Relationship Id="rId6" Type="http://schemas.openxmlformats.org/officeDocument/2006/relationships/hyperlink" Target="https://podminky.urs.cz/item/CS_URS_2025_01/712340833" TargetMode="External" /><Relationship Id="rId7" Type="http://schemas.openxmlformats.org/officeDocument/2006/relationships/hyperlink" Target="https://podminky.urs.cz/item/CS_URS_2024_02/764001801" TargetMode="External" /><Relationship Id="rId8" Type="http://schemas.openxmlformats.org/officeDocument/2006/relationships/hyperlink" Target="https://podminky.urs.cz/item/CS_URS_2024_02/764002841" TargetMode="External" /><Relationship Id="rId9" Type="http://schemas.openxmlformats.org/officeDocument/2006/relationships/hyperlink" Target="https://podminky.urs.cz/item/CS_URS_2024_02/764004801" TargetMode="External" /><Relationship Id="rId10" Type="http://schemas.openxmlformats.org/officeDocument/2006/relationships/hyperlink" Target="https://podminky.urs.cz/item/CS_URS_2024_02/764004861" TargetMode="External" /><Relationship Id="rId1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622131121" TargetMode="External" /><Relationship Id="rId2" Type="http://schemas.openxmlformats.org/officeDocument/2006/relationships/hyperlink" Target="https://podminky.urs.cz/item/CS_URS_2024_02/622142001" TargetMode="External" /><Relationship Id="rId3" Type="http://schemas.openxmlformats.org/officeDocument/2006/relationships/hyperlink" Target="https://podminky.urs.cz/item/CS_URS_2024_02/622151001" TargetMode="External" /><Relationship Id="rId4" Type="http://schemas.openxmlformats.org/officeDocument/2006/relationships/hyperlink" Target="https://podminky.urs.cz/item/CS_URS_2024_02/622321121" TargetMode="External" /><Relationship Id="rId5" Type="http://schemas.openxmlformats.org/officeDocument/2006/relationships/hyperlink" Target="https://podminky.urs.cz/item/CS_URS_2024_02/622511012" TargetMode="External" /><Relationship Id="rId6" Type="http://schemas.openxmlformats.org/officeDocument/2006/relationships/hyperlink" Target="https://podminky.urs.cz/item/CS_URS_2024_02/998011002" TargetMode="External" /><Relationship Id="rId7" Type="http://schemas.openxmlformats.org/officeDocument/2006/relationships/hyperlink" Target="https://podminky.urs.cz/item/CS_URS_2024_02/712311101" TargetMode="External" /><Relationship Id="rId8" Type="http://schemas.openxmlformats.org/officeDocument/2006/relationships/hyperlink" Target="https://podminky.urs.cz/item/CS_URS_2024_02/712341559" TargetMode="External" /><Relationship Id="rId9" Type="http://schemas.openxmlformats.org/officeDocument/2006/relationships/hyperlink" Target="https://podminky.urs.cz/item/CS_URS_2024_02/712341559" TargetMode="External" /><Relationship Id="rId10" Type="http://schemas.openxmlformats.org/officeDocument/2006/relationships/hyperlink" Target="https://podminky.urs.cz/item/CS_URS_2024_02/998712102" TargetMode="External" /><Relationship Id="rId11" Type="http://schemas.openxmlformats.org/officeDocument/2006/relationships/hyperlink" Target="https://podminky.urs.cz/item/CS_URS_2024_02/764011402" TargetMode="External" /><Relationship Id="rId12" Type="http://schemas.openxmlformats.org/officeDocument/2006/relationships/hyperlink" Target="https://podminky.urs.cz/item/CS_URS_2025_01/764214604" TargetMode="External" /><Relationship Id="rId13" Type="http://schemas.openxmlformats.org/officeDocument/2006/relationships/hyperlink" Target="https://podminky.urs.cz/item/CS_URS_2025_01/764511602" TargetMode="External" /><Relationship Id="rId14" Type="http://schemas.openxmlformats.org/officeDocument/2006/relationships/hyperlink" Target="https://podminky.urs.cz/item/CS_URS_2025_01/764511642" TargetMode="External" /><Relationship Id="rId15" Type="http://schemas.openxmlformats.org/officeDocument/2006/relationships/hyperlink" Target="https://podminky.urs.cz/item/CS_URS_2025_01/764518622" TargetMode="External" /><Relationship Id="rId16" Type="http://schemas.openxmlformats.org/officeDocument/2006/relationships/hyperlink" Target="https://podminky.urs.cz/item/CS_URS_2024_02/998764102" TargetMode="External" /><Relationship Id="rId17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26</v>
      </c>
      <c r="AK11" s="31" t="s">
        <v>27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28</v>
      </c>
      <c r="AK13" s="31" t="s">
        <v>25</v>
      </c>
      <c r="AN13" s="33" t="s">
        <v>29</v>
      </c>
      <c r="AR13" s="21"/>
      <c r="BE13" s="30"/>
      <c r="BS13" s="18" t="s">
        <v>6</v>
      </c>
    </row>
    <row r="14">
      <c r="B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N14" s="33" t="s">
        <v>29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30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26</v>
      </c>
      <c r="AK17" s="31" t="s">
        <v>27</v>
      </c>
      <c r="AN17" s="26" t="s">
        <v>1</v>
      </c>
      <c r="AR17" s="21"/>
      <c r="BE17" s="30"/>
      <c r="BS17" s="18" t="s">
        <v>31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32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26</v>
      </c>
      <c r="AK20" s="31" t="s">
        <v>27</v>
      </c>
      <c r="AN20" s="26" t="s">
        <v>1</v>
      </c>
      <c r="AR20" s="21"/>
      <c r="BE20" s="30"/>
      <c r="BS20" s="18" t="s">
        <v>31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33</v>
      </c>
      <c r="AR22" s="21"/>
      <c r="BE22" s="30"/>
    </row>
    <row r="23" s="1" customFormat="1" ht="408" customHeight="1">
      <c r="B23" s="21"/>
      <c r="E23" s="35" t="s">
        <v>34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1"/>
      <c r="BE25" s="30"/>
    </row>
    <row r="26" s="2" customFormat="1" ht="25.92" customHeight="1">
      <c r="A26" s="38"/>
      <c r="B26" s="39"/>
      <c r="C26" s="38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8"/>
      <c r="AQ26" s="38"/>
      <c r="AR26" s="39"/>
      <c r="BE26" s="30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0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36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37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38</v>
      </c>
      <c r="AL28" s="43"/>
      <c r="AM28" s="43"/>
      <c r="AN28" s="43"/>
      <c r="AO28" s="43"/>
      <c r="AP28" s="38"/>
      <c r="AQ28" s="38"/>
      <c r="AR28" s="39"/>
      <c r="BE28" s="30"/>
    </row>
    <row r="29" s="3" customFormat="1" ht="14.4" customHeight="1">
      <c r="A29" s="3"/>
      <c r="B29" s="44"/>
      <c r="C29" s="3"/>
      <c r="D29" s="31" t="s">
        <v>39</v>
      </c>
      <c r="E29" s="3"/>
      <c r="F29" s="31" t="s">
        <v>40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ROUND(AV94, 2)</f>
        <v>0</v>
      </c>
      <c r="AL29" s="3"/>
      <c r="AM29" s="3"/>
      <c r="AN29" s="3"/>
      <c r="AO29" s="3"/>
      <c r="AP29" s="3"/>
      <c r="AQ29" s="3"/>
      <c r="AR29" s="44"/>
      <c r="BE29" s="47"/>
    </row>
    <row r="30" s="3" customFormat="1" ht="14.4" customHeight="1">
      <c r="A30" s="3"/>
      <c r="B30" s="44"/>
      <c r="C30" s="3"/>
      <c r="D30" s="3"/>
      <c r="E30" s="3"/>
      <c r="F30" s="31" t="s">
        <v>41</v>
      </c>
      <c r="G30" s="3"/>
      <c r="H30" s="3"/>
      <c r="I30" s="3"/>
      <c r="J30" s="3"/>
      <c r="K30" s="3"/>
      <c r="L30" s="45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ROUND(AW94, 2)</f>
        <v>0</v>
      </c>
      <c r="AL30" s="3"/>
      <c r="AM30" s="3"/>
      <c r="AN30" s="3"/>
      <c r="AO30" s="3"/>
      <c r="AP30" s="3"/>
      <c r="AQ30" s="3"/>
      <c r="AR30" s="44"/>
      <c r="BE30" s="47"/>
    </row>
    <row r="31" hidden="1" s="3" customFormat="1" ht="14.4" customHeight="1">
      <c r="A31" s="3"/>
      <c r="B31" s="44"/>
      <c r="C31" s="3"/>
      <c r="D31" s="3"/>
      <c r="E31" s="3"/>
      <c r="F31" s="31" t="s">
        <v>42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E31" s="47"/>
    </row>
    <row r="32" hidden="1" s="3" customFormat="1" ht="14.4" customHeight="1">
      <c r="A32" s="3"/>
      <c r="B32" s="44"/>
      <c r="C32" s="3"/>
      <c r="D32" s="3"/>
      <c r="E32" s="3"/>
      <c r="F32" s="31" t="s">
        <v>43</v>
      </c>
      <c r="G32" s="3"/>
      <c r="H32" s="3"/>
      <c r="I32" s="3"/>
      <c r="J32" s="3"/>
      <c r="K32" s="3"/>
      <c r="L32" s="45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E32" s="47"/>
    </row>
    <row r="33" hidden="1" s="3" customFormat="1" ht="14.4" customHeight="1">
      <c r="A33" s="3"/>
      <c r="B33" s="44"/>
      <c r="C33" s="3"/>
      <c r="D33" s="3"/>
      <c r="E33" s="3"/>
      <c r="F33" s="31" t="s">
        <v>44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E33" s="47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0"/>
    </row>
    <row r="35" s="2" customFormat="1" ht="25.92" customHeight="1">
      <c r="A35" s="38"/>
      <c r="B35" s="39"/>
      <c r="C35" s="48"/>
      <c r="D35" s="49" t="s">
        <v>45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46</v>
      </c>
      <c r="U35" s="50"/>
      <c r="V35" s="50"/>
      <c r="W35" s="50"/>
      <c r="X35" s="52" t="s">
        <v>47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14.4" customHeight="1">
      <c r="A37" s="38"/>
      <c r="B37" s="39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9"/>
      <c r="BE37" s="38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5"/>
      <c r="D49" s="56" t="s">
        <v>48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49</v>
      </c>
      <c r="AI49" s="57"/>
      <c r="AJ49" s="57"/>
      <c r="AK49" s="57"/>
      <c r="AL49" s="57"/>
      <c r="AM49" s="57"/>
      <c r="AN49" s="57"/>
      <c r="AO49" s="57"/>
      <c r="AR49" s="55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8"/>
      <c r="B60" s="39"/>
      <c r="C60" s="38"/>
      <c r="D60" s="58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58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58" t="s">
        <v>50</v>
      </c>
      <c r="AI60" s="41"/>
      <c r="AJ60" s="41"/>
      <c r="AK60" s="41"/>
      <c r="AL60" s="41"/>
      <c r="AM60" s="58" t="s">
        <v>51</v>
      </c>
      <c r="AN60" s="41"/>
      <c r="AO60" s="41"/>
      <c r="AP60" s="38"/>
      <c r="AQ60" s="38"/>
      <c r="AR60" s="39"/>
      <c r="BE60" s="38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8"/>
      <c r="B64" s="39"/>
      <c r="C64" s="38"/>
      <c r="D64" s="56" t="s">
        <v>52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6" t="s">
        <v>53</v>
      </c>
      <c r="AI64" s="59"/>
      <c r="AJ64" s="59"/>
      <c r="AK64" s="59"/>
      <c r="AL64" s="59"/>
      <c r="AM64" s="59"/>
      <c r="AN64" s="59"/>
      <c r="AO64" s="59"/>
      <c r="AP64" s="38"/>
      <c r="AQ64" s="38"/>
      <c r="AR64" s="39"/>
      <c r="BE64" s="38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8"/>
      <c r="B75" s="39"/>
      <c r="C75" s="38"/>
      <c r="D75" s="58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58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58" t="s">
        <v>50</v>
      </c>
      <c r="AI75" s="41"/>
      <c r="AJ75" s="41"/>
      <c r="AK75" s="41"/>
      <c r="AL75" s="41"/>
      <c r="AM75" s="58" t="s">
        <v>51</v>
      </c>
      <c r="AN75" s="41"/>
      <c r="AO75" s="41"/>
      <c r="AP75" s="38"/>
      <c r="AQ75" s="38"/>
      <c r="AR75" s="39"/>
      <c r="BE75" s="38"/>
    </row>
    <row r="76" s="2" customFormat="1">
      <c r="A76" s="38"/>
      <c r="B76" s="39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9"/>
      <c r="BE76" s="38"/>
    </row>
    <row r="77" s="2" customFormat="1" ht="6.96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9"/>
      <c r="B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9"/>
      <c r="BE81" s="38"/>
    </row>
    <row r="82" s="2" customFormat="1" ht="24.96" customHeight="1">
      <c r="A82" s="38"/>
      <c r="B82" s="39"/>
      <c r="C82" s="22" t="s">
        <v>54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9"/>
      <c r="B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9"/>
      <c r="BE83" s="38"/>
    </row>
    <row r="84" s="4" customFormat="1" ht="12" customHeight="1">
      <c r="A84" s="4"/>
      <c r="B84" s="64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21/2025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4"/>
      <c r="BE84" s="4"/>
    </row>
    <row r="85" s="5" customFormat="1" ht="36.96" customHeight="1">
      <c r="A85" s="5"/>
      <c r="B85" s="65"/>
      <c r="C85" s="66" t="s">
        <v>16</v>
      </c>
      <c r="D85" s="5"/>
      <c r="E85" s="5"/>
      <c r="F85" s="5"/>
      <c r="G85" s="5"/>
      <c r="H85" s="5"/>
      <c r="I85" s="5"/>
      <c r="J85" s="5"/>
      <c r="K85" s="5"/>
      <c r="L85" s="67" t="str">
        <f>K6</f>
        <v>Stavební úpravy střech objektu MSH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5"/>
      <c r="BE85" s="5"/>
    </row>
    <row r="86" s="2" customFormat="1" ht="6.96" customHeight="1">
      <c r="A86" s="38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9"/>
      <c r="BE86" s="38"/>
    </row>
    <row r="87" s="2" customFormat="1" ht="12" customHeight="1">
      <c r="A87" s="38"/>
      <c r="B87" s="39"/>
      <c r="C87" s="31" t="s">
        <v>20</v>
      </c>
      <c r="D87" s="38"/>
      <c r="E87" s="38"/>
      <c r="F87" s="38"/>
      <c r="G87" s="38"/>
      <c r="H87" s="38"/>
      <c r="I87" s="38"/>
      <c r="J87" s="38"/>
      <c r="K87" s="38"/>
      <c r="L87" s="68" t="str">
        <f>IF(K8="","",K8)</f>
        <v>Louny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1" t="s">
        <v>22</v>
      </c>
      <c r="AJ87" s="38"/>
      <c r="AK87" s="38"/>
      <c r="AL87" s="38"/>
      <c r="AM87" s="69" t="str">
        <f>IF(AN8= "","",AN8)</f>
        <v>31. 1. 2025</v>
      </c>
      <c r="AN87" s="69"/>
      <c r="AO87" s="38"/>
      <c r="AP87" s="38"/>
      <c r="AQ87" s="38"/>
      <c r="AR87" s="39"/>
      <c r="B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9"/>
      <c r="BE88" s="38"/>
    </row>
    <row r="89" s="2" customFormat="1" ht="15.15" customHeight="1">
      <c r="A89" s="38"/>
      <c r="B89" s="39"/>
      <c r="C89" s="31" t="s">
        <v>24</v>
      </c>
      <c r="D89" s="38"/>
      <c r="E89" s="38"/>
      <c r="F89" s="38"/>
      <c r="G89" s="38"/>
      <c r="H89" s="38"/>
      <c r="I89" s="38"/>
      <c r="J89" s="38"/>
      <c r="K89" s="38"/>
      <c r="L89" s="4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1" t="s">
        <v>30</v>
      </c>
      <c r="AJ89" s="38"/>
      <c r="AK89" s="38"/>
      <c r="AL89" s="38"/>
      <c r="AM89" s="70" t="str">
        <f>IF(E17="","",E17)</f>
        <v xml:space="preserve"> </v>
      </c>
      <c r="AN89" s="4"/>
      <c r="AO89" s="4"/>
      <c r="AP89" s="4"/>
      <c r="AQ89" s="38"/>
      <c r="AR89" s="39"/>
      <c r="AS89" s="71" t="s">
        <v>55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38"/>
    </row>
    <row r="90" s="2" customFormat="1" ht="15.15" customHeight="1">
      <c r="A90" s="38"/>
      <c r="B90" s="39"/>
      <c r="C90" s="31" t="s">
        <v>28</v>
      </c>
      <c r="D90" s="38"/>
      <c r="E90" s="38"/>
      <c r="F90" s="38"/>
      <c r="G90" s="38"/>
      <c r="H90" s="38"/>
      <c r="I90" s="38"/>
      <c r="J90" s="38"/>
      <c r="K90" s="38"/>
      <c r="L90" s="4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1" t="s">
        <v>32</v>
      </c>
      <c r="AJ90" s="38"/>
      <c r="AK90" s="38"/>
      <c r="AL90" s="38"/>
      <c r="AM90" s="70" t="str">
        <f>IF(E20="","",E20)</f>
        <v xml:space="preserve"> </v>
      </c>
      <c r="AN90" s="4"/>
      <c r="AO90" s="4"/>
      <c r="AP90" s="4"/>
      <c r="AQ90" s="38"/>
      <c r="AR90" s="39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38"/>
    </row>
    <row r="91" s="2" customFormat="1" ht="10.8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9"/>
      <c r="AS91" s="75"/>
      <c r="AT91" s="76"/>
      <c r="AU91" s="77"/>
      <c r="AV91" s="77"/>
      <c r="AW91" s="77"/>
      <c r="AX91" s="77"/>
      <c r="AY91" s="77"/>
      <c r="AZ91" s="77"/>
      <c r="BA91" s="77"/>
      <c r="BB91" s="77"/>
      <c r="BC91" s="77"/>
      <c r="BD91" s="78"/>
      <c r="BE91" s="38"/>
    </row>
    <row r="92" s="2" customFormat="1" ht="29.28" customHeight="1">
      <c r="A92" s="38"/>
      <c r="B92" s="39"/>
      <c r="C92" s="79" t="s">
        <v>56</v>
      </c>
      <c r="D92" s="80"/>
      <c r="E92" s="80"/>
      <c r="F92" s="80"/>
      <c r="G92" s="80"/>
      <c r="H92" s="81"/>
      <c r="I92" s="82" t="s">
        <v>57</v>
      </c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3" t="s">
        <v>58</v>
      </c>
      <c r="AH92" s="80"/>
      <c r="AI92" s="80"/>
      <c r="AJ92" s="80"/>
      <c r="AK92" s="80"/>
      <c r="AL92" s="80"/>
      <c r="AM92" s="80"/>
      <c r="AN92" s="82" t="s">
        <v>59</v>
      </c>
      <c r="AO92" s="80"/>
      <c r="AP92" s="84"/>
      <c r="AQ92" s="85" t="s">
        <v>60</v>
      </c>
      <c r="AR92" s="39"/>
      <c r="AS92" s="86" t="s">
        <v>61</v>
      </c>
      <c r="AT92" s="87" t="s">
        <v>62</v>
      </c>
      <c r="AU92" s="87" t="s">
        <v>63</v>
      </c>
      <c r="AV92" s="87" t="s">
        <v>64</v>
      </c>
      <c r="AW92" s="87" t="s">
        <v>65</v>
      </c>
      <c r="AX92" s="87" t="s">
        <v>66</v>
      </c>
      <c r="AY92" s="87" t="s">
        <v>67</v>
      </c>
      <c r="AZ92" s="87" t="s">
        <v>68</v>
      </c>
      <c r="BA92" s="87" t="s">
        <v>69</v>
      </c>
      <c r="BB92" s="87" t="s">
        <v>70</v>
      </c>
      <c r="BC92" s="87" t="s">
        <v>71</v>
      </c>
      <c r="BD92" s="88" t="s">
        <v>72</v>
      </c>
      <c r="BE92" s="38"/>
    </row>
    <row r="93" s="2" customFormat="1" ht="10.8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9"/>
      <c r="AS93" s="89"/>
      <c r="AT93" s="90"/>
      <c r="AU93" s="90"/>
      <c r="AV93" s="90"/>
      <c r="AW93" s="90"/>
      <c r="AX93" s="90"/>
      <c r="AY93" s="90"/>
      <c r="AZ93" s="90"/>
      <c r="BA93" s="90"/>
      <c r="BB93" s="90"/>
      <c r="BC93" s="90"/>
      <c r="BD93" s="91"/>
      <c r="BE93" s="38"/>
    </row>
    <row r="94" s="6" customFormat="1" ht="32.4" customHeight="1">
      <c r="A94" s="6"/>
      <c r="B94" s="92"/>
      <c r="C94" s="93" t="s">
        <v>73</v>
      </c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4"/>
      <c r="AB94" s="94"/>
      <c r="AC94" s="94"/>
      <c r="AD94" s="94"/>
      <c r="AE94" s="94"/>
      <c r="AF94" s="94"/>
      <c r="AG94" s="95">
        <f>ROUND(SUM(AG95:AG107),2)</f>
        <v>0</v>
      </c>
      <c r="AH94" s="95"/>
      <c r="AI94" s="95"/>
      <c r="AJ94" s="95"/>
      <c r="AK94" s="95"/>
      <c r="AL94" s="95"/>
      <c r="AM94" s="95"/>
      <c r="AN94" s="96">
        <f>SUM(AG94,AT94)</f>
        <v>0</v>
      </c>
      <c r="AO94" s="96"/>
      <c r="AP94" s="96"/>
      <c r="AQ94" s="97" t="s">
        <v>1</v>
      </c>
      <c r="AR94" s="92"/>
      <c r="AS94" s="98">
        <f>ROUND(SUM(AS95:AS107),2)</f>
        <v>0</v>
      </c>
      <c r="AT94" s="99">
        <f>ROUND(SUM(AV94:AW94),2)</f>
        <v>0</v>
      </c>
      <c r="AU94" s="100">
        <f>ROUND(SUM(AU95:AU107),5)</f>
        <v>0</v>
      </c>
      <c r="AV94" s="99">
        <f>ROUND(AZ94*L29,2)</f>
        <v>0</v>
      </c>
      <c r="AW94" s="99">
        <f>ROUND(BA94*L30,2)</f>
        <v>0</v>
      </c>
      <c r="AX94" s="99">
        <f>ROUND(BB94*L29,2)</f>
        <v>0</v>
      </c>
      <c r="AY94" s="99">
        <f>ROUND(BC94*L30,2)</f>
        <v>0</v>
      </c>
      <c r="AZ94" s="99">
        <f>ROUND(SUM(AZ95:AZ107),2)</f>
        <v>0</v>
      </c>
      <c r="BA94" s="99">
        <f>ROUND(SUM(BA95:BA107),2)</f>
        <v>0</v>
      </c>
      <c r="BB94" s="99">
        <f>ROUND(SUM(BB95:BB107),2)</f>
        <v>0</v>
      </c>
      <c r="BC94" s="99">
        <f>ROUND(SUM(BC95:BC107),2)</f>
        <v>0</v>
      </c>
      <c r="BD94" s="101">
        <f>ROUND(SUM(BD95:BD107),2)</f>
        <v>0</v>
      </c>
      <c r="BE94" s="6"/>
      <c r="BS94" s="102" t="s">
        <v>74</v>
      </c>
      <c r="BT94" s="102" t="s">
        <v>75</v>
      </c>
      <c r="BU94" s="103" t="s">
        <v>76</v>
      </c>
      <c r="BV94" s="102" t="s">
        <v>77</v>
      </c>
      <c r="BW94" s="102" t="s">
        <v>4</v>
      </c>
      <c r="BX94" s="102" t="s">
        <v>78</v>
      </c>
      <c r="CL94" s="102" t="s">
        <v>1</v>
      </c>
    </row>
    <row r="95" s="7" customFormat="1" ht="16.5" customHeight="1">
      <c r="A95" s="104" t="s">
        <v>79</v>
      </c>
      <c r="B95" s="105"/>
      <c r="C95" s="106"/>
      <c r="D95" s="107" t="s">
        <v>80</v>
      </c>
      <c r="E95" s="107"/>
      <c r="F95" s="107"/>
      <c r="G95" s="107"/>
      <c r="H95" s="107"/>
      <c r="I95" s="108"/>
      <c r="J95" s="107" t="s">
        <v>81</v>
      </c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9">
        <f>'A-B - Střecha A, bourací ...'!J30</f>
        <v>0</v>
      </c>
      <c r="AH95" s="108"/>
      <c r="AI95" s="108"/>
      <c r="AJ95" s="108"/>
      <c r="AK95" s="108"/>
      <c r="AL95" s="108"/>
      <c r="AM95" s="108"/>
      <c r="AN95" s="109">
        <f>SUM(AG95,AT95)</f>
        <v>0</v>
      </c>
      <c r="AO95" s="108"/>
      <c r="AP95" s="108"/>
      <c r="AQ95" s="110" t="s">
        <v>82</v>
      </c>
      <c r="AR95" s="105"/>
      <c r="AS95" s="111">
        <v>0</v>
      </c>
      <c r="AT95" s="112">
        <f>ROUND(SUM(AV95:AW95),2)</f>
        <v>0</v>
      </c>
      <c r="AU95" s="113">
        <f>'A-B - Střecha A, bourací ...'!P126</f>
        <v>0</v>
      </c>
      <c r="AV95" s="112">
        <f>'A-B - Střecha A, bourací ...'!J33</f>
        <v>0</v>
      </c>
      <c r="AW95" s="112">
        <f>'A-B - Střecha A, bourací ...'!J34</f>
        <v>0</v>
      </c>
      <c r="AX95" s="112">
        <f>'A-B - Střecha A, bourací ...'!J35</f>
        <v>0</v>
      </c>
      <c r="AY95" s="112">
        <f>'A-B - Střecha A, bourací ...'!J36</f>
        <v>0</v>
      </c>
      <c r="AZ95" s="112">
        <f>'A-B - Střecha A, bourací ...'!F33</f>
        <v>0</v>
      </c>
      <c r="BA95" s="112">
        <f>'A-B - Střecha A, bourací ...'!F34</f>
        <v>0</v>
      </c>
      <c r="BB95" s="112">
        <f>'A-B - Střecha A, bourací ...'!F35</f>
        <v>0</v>
      </c>
      <c r="BC95" s="112">
        <f>'A-B - Střecha A, bourací ...'!F36</f>
        <v>0</v>
      </c>
      <c r="BD95" s="114">
        <f>'A-B - Střecha A, bourací ...'!F37</f>
        <v>0</v>
      </c>
      <c r="BE95" s="7"/>
      <c r="BT95" s="115" t="s">
        <v>83</v>
      </c>
      <c r="BV95" s="115" t="s">
        <v>77</v>
      </c>
      <c r="BW95" s="115" t="s">
        <v>84</v>
      </c>
      <c r="BX95" s="115" t="s">
        <v>4</v>
      </c>
      <c r="CL95" s="115" t="s">
        <v>1</v>
      </c>
      <c r="CM95" s="115" t="s">
        <v>85</v>
      </c>
    </row>
    <row r="96" s="7" customFormat="1" ht="16.5" customHeight="1">
      <c r="A96" s="104" t="s">
        <v>79</v>
      </c>
      <c r="B96" s="105"/>
      <c r="C96" s="106"/>
      <c r="D96" s="107" t="s">
        <v>86</v>
      </c>
      <c r="E96" s="107"/>
      <c r="F96" s="107"/>
      <c r="G96" s="107"/>
      <c r="H96" s="107"/>
      <c r="I96" s="108"/>
      <c r="J96" s="107" t="s">
        <v>87</v>
      </c>
      <c r="K96" s="107"/>
      <c r="L96" s="107"/>
      <c r="M96" s="107"/>
      <c r="N96" s="107"/>
      <c r="O96" s="107"/>
      <c r="P96" s="107"/>
      <c r="Q96" s="107"/>
      <c r="R96" s="107"/>
      <c r="S96" s="107"/>
      <c r="T96" s="107"/>
      <c r="U96" s="107"/>
      <c r="V96" s="107"/>
      <c r="W96" s="107"/>
      <c r="X96" s="107"/>
      <c r="Y96" s="107"/>
      <c r="Z96" s="107"/>
      <c r="AA96" s="107"/>
      <c r="AB96" s="107"/>
      <c r="AC96" s="107"/>
      <c r="AD96" s="107"/>
      <c r="AE96" s="107"/>
      <c r="AF96" s="107"/>
      <c r="AG96" s="109">
        <f>'A-N - Střecha A, nové kon...'!J30</f>
        <v>0</v>
      </c>
      <c r="AH96" s="108"/>
      <c r="AI96" s="108"/>
      <c r="AJ96" s="108"/>
      <c r="AK96" s="108"/>
      <c r="AL96" s="108"/>
      <c r="AM96" s="108"/>
      <c r="AN96" s="109">
        <f>SUM(AG96,AT96)</f>
        <v>0</v>
      </c>
      <c r="AO96" s="108"/>
      <c r="AP96" s="108"/>
      <c r="AQ96" s="110" t="s">
        <v>82</v>
      </c>
      <c r="AR96" s="105"/>
      <c r="AS96" s="111">
        <v>0</v>
      </c>
      <c r="AT96" s="112">
        <f>ROUND(SUM(AV96:AW96),2)</f>
        <v>0</v>
      </c>
      <c r="AU96" s="113">
        <f>'A-N - Střecha A, nové kon...'!P129</f>
        <v>0</v>
      </c>
      <c r="AV96" s="112">
        <f>'A-N - Střecha A, nové kon...'!J33</f>
        <v>0</v>
      </c>
      <c r="AW96" s="112">
        <f>'A-N - Střecha A, nové kon...'!J34</f>
        <v>0</v>
      </c>
      <c r="AX96" s="112">
        <f>'A-N - Střecha A, nové kon...'!J35</f>
        <v>0</v>
      </c>
      <c r="AY96" s="112">
        <f>'A-N - Střecha A, nové kon...'!J36</f>
        <v>0</v>
      </c>
      <c r="AZ96" s="112">
        <f>'A-N - Střecha A, nové kon...'!F33</f>
        <v>0</v>
      </c>
      <c r="BA96" s="112">
        <f>'A-N - Střecha A, nové kon...'!F34</f>
        <v>0</v>
      </c>
      <c r="BB96" s="112">
        <f>'A-N - Střecha A, nové kon...'!F35</f>
        <v>0</v>
      </c>
      <c r="BC96" s="112">
        <f>'A-N - Střecha A, nové kon...'!F36</f>
        <v>0</v>
      </c>
      <c r="BD96" s="114">
        <f>'A-N - Střecha A, nové kon...'!F37</f>
        <v>0</v>
      </c>
      <c r="BE96" s="7"/>
      <c r="BT96" s="115" t="s">
        <v>83</v>
      </c>
      <c r="BV96" s="115" t="s">
        <v>77</v>
      </c>
      <c r="BW96" s="115" t="s">
        <v>88</v>
      </c>
      <c r="BX96" s="115" t="s">
        <v>4</v>
      </c>
      <c r="CL96" s="115" t="s">
        <v>1</v>
      </c>
      <c r="CM96" s="115" t="s">
        <v>85</v>
      </c>
    </row>
    <row r="97" s="7" customFormat="1" ht="16.5" customHeight="1">
      <c r="A97" s="104" t="s">
        <v>79</v>
      </c>
      <c r="B97" s="105"/>
      <c r="C97" s="106"/>
      <c r="D97" s="107" t="s">
        <v>89</v>
      </c>
      <c r="E97" s="107"/>
      <c r="F97" s="107"/>
      <c r="G97" s="107"/>
      <c r="H97" s="107"/>
      <c r="I97" s="108"/>
      <c r="J97" s="107" t="s">
        <v>90</v>
      </c>
      <c r="K97" s="107"/>
      <c r="L97" s="107"/>
      <c r="M97" s="107"/>
      <c r="N97" s="107"/>
      <c r="O97" s="107"/>
      <c r="P97" s="107"/>
      <c r="Q97" s="107"/>
      <c r="R97" s="107"/>
      <c r="S97" s="107"/>
      <c r="T97" s="107"/>
      <c r="U97" s="107"/>
      <c r="V97" s="107"/>
      <c r="W97" s="107"/>
      <c r="X97" s="107"/>
      <c r="Y97" s="107"/>
      <c r="Z97" s="107"/>
      <c r="AA97" s="107"/>
      <c r="AB97" s="107"/>
      <c r="AC97" s="107"/>
      <c r="AD97" s="107"/>
      <c r="AE97" s="107"/>
      <c r="AF97" s="107"/>
      <c r="AG97" s="109">
        <f>'B-B - Střecha B, bourací ...'!J30</f>
        <v>0</v>
      </c>
      <c r="AH97" s="108"/>
      <c r="AI97" s="108"/>
      <c r="AJ97" s="108"/>
      <c r="AK97" s="108"/>
      <c r="AL97" s="108"/>
      <c r="AM97" s="108"/>
      <c r="AN97" s="109">
        <f>SUM(AG97,AT97)</f>
        <v>0</v>
      </c>
      <c r="AO97" s="108"/>
      <c r="AP97" s="108"/>
      <c r="AQ97" s="110" t="s">
        <v>82</v>
      </c>
      <c r="AR97" s="105"/>
      <c r="AS97" s="111">
        <v>0</v>
      </c>
      <c r="AT97" s="112">
        <f>ROUND(SUM(AV97:AW97),2)</f>
        <v>0</v>
      </c>
      <c r="AU97" s="113">
        <f>'B-B - Střecha B, bourací ...'!P130</f>
        <v>0</v>
      </c>
      <c r="AV97" s="112">
        <f>'B-B - Střecha B, bourací ...'!J33</f>
        <v>0</v>
      </c>
      <c r="AW97" s="112">
        <f>'B-B - Střecha B, bourací ...'!J34</f>
        <v>0</v>
      </c>
      <c r="AX97" s="112">
        <f>'B-B - Střecha B, bourací ...'!J35</f>
        <v>0</v>
      </c>
      <c r="AY97" s="112">
        <f>'B-B - Střecha B, bourací ...'!J36</f>
        <v>0</v>
      </c>
      <c r="AZ97" s="112">
        <f>'B-B - Střecha B, bourací ...'!F33</f>
        <v>0</v>
      </c>
      <c r="BA97" s="112">
        <f>'B-B - Střecha B, bourací ...'!F34</f>
        <v>0</v>
      </c>
      <c r="BB97" s="112">
        <f>'B-B - Střecha B, bourací ...'!F35</f>
        <v>0</v>
      </c>
      <c r="BC97" s="112">
        <f>'B-B - Střecha B, bourací ...'!F36</f>
        <v>0</v>
      </c>
      <c r="BD97" s="114">
        <f>'B-B - Střecha B, bourací ...'!F37</f>
        <v>0</v>
      </c>
      <c r="BE97" s="7"/>
      <c r="BT97" s="115" t="s">
        <v>83</v>
      </c>
      <c r="BV97" s="115" t="s">
        <v>77</v>
      </c>
      <c r="BW97" s="115" t="s">
        <v>91</v>
      </c>
      <c r="BX97" s="115" t="s">
        <v>4</v>
      </c>
      <c r="CL97" s="115" t="s">
        <v>1</v>
      </c>
      <c r="CM97" s="115" t="s">
        <v>85</v>
      </c>
    </row>
    <row r="98" s="7" customFormat="1" ht="16.5" customHeight="1">
      <c r="A98" s="104" t="s">
        <v>79</v>
      </c>
      <c r="B98" s="105"/>
      <c r="C98" s="106"/>
      <c r="D98" s="107" t="s">
        <v>92</v>
      </c>
      <c r="E98" s="107"/>
      <c r="F98" s="107"/>
      <c r="G98" s="107"/>
      <c r="H98" s="107"/>
      <c r="I98" s="108"/>
      <c r="J98" s="107" t="s">
        <v>93</v>
      </c>
      <c r="K98" s="107"/>
      <c r="L98" s="107"/>
      <c r="M98" s="107"/>
      <c r="N98" s="107"/>
      <c r="O98" s="107"/>
      <c r="P98" s="107"/>
      <c r="Q98" s="107"/>
      <c r="R98" s="107"/>
      <c r="S98" s="107"/>
      <c r="T98" s="107"/>
      <c r="U98" s="107"/>
      <c r="V98" s="107"/>
      <c r="W98" s="107"/>
      <c r="X98" s="107"/>
      <c r="Y98" s="107"/>
      <c r="Z98" s="107"/>
      <c r="AA98" s="107"/>
      <c r="AB98" s="107"/>
      <c r="AC98" s="107"/>
      <c r="AD98" s="107"/>
      <c r="AE98" s="107"/>
      <c r="AF98" s="107"/>
      <c r="AG98" s="109">
        <f>'B-N - Střecha B, nové kon...'!J30</f>
        <v>0</v>
      </c>
      <c r="AH98" s="108"/>
      <c r="AI98" s="108"/>
      <c r="AJ98" s="108"/>
      <c r="AK98" s="108"/>
      <c r="AL98" s="108"/>
      <c r="AM98" s="108"/>
      <c r="AN98" s="109">
        <f>SUM(AG98,AT98)</f>
        <v>0</v>
      </c>
      <c r="AO98" s="108"/>
      <c r="AP98" s="108"/>
      <c r="AQ98" s="110" t="s">
        <v>82</v>
      </c>
      <c r="AR98" s="105"/>
      <c r="AS98" s="111">
        <v>0</v>
      </c>
      <c r="AT98" s="112">
        <f>ROUND(SUM(AV98:AW98),2)</f>
        <v>0</v>
      </c>
      <c r="AU98" s="113">
        <f>'B-N - Střecha B, nové kon...'!P131</f>
        <v>0</v>
      </c>
      <c r="AV98" s="112">
        <f>'B-N - Střecha B, nové kon...'!J33</f>
        <v>0</v>
      </c>
      <c r="AW98" s="112">
        <f>'B-N - Střecha B, nové kon...'!J34</f>
        <v>0</v>
      </c>
      <c r="AX98" s="112">
        <f>'B-N - Střecha B, nové kon...'!J35</f>
        <v>0</v>
      </c>
      <c r="AY98" s="112">
        <f>'B-N - Střecha B, nové kon...'!J36</f>
        <v>0</v>
      </c>
      <c r="AZ98" s="112">
        <f>'B-N - Střecha B, nové kon...'!F33</f>
        <v>0</v>
      </c>
      <c r="BA98" s="112">
        <f>'B-N - Střecha B, nové kon...'!F34</f>
        <v>0</v>
      </c>
      <c r="BB98" s="112">
        <f>'B-N - Střecha B, nové kon...'!F35</f>
        <v>0</v>
      </c>
      <c r="BC98" s="112">
        <f>'B-N - Střecha B, nové kon...'!F36</f>
        <v>0</v>
      </c>
      <c r="BD98" s="114">
        <f>'B-N - Střecha B, nové kon...'!F37</f>
        <v>0</v>
      </c>
      <c r="BE98" s="7"/>
      <c r="BT98" s="115" t="s">
        <v>83</v>
      </c>
      <c r="BV98" s="115" t="s">
        <v>77</v>
      </c>
      <c r="BW98" s="115" t="s">
        <v>94</v>
      </c>
      <c r="BX98" s="115" t="s">
        <v>4</v>
      </c>
      <c r="CL98" s="115" t="s">
        <v>1</v>
      </c>
      <c r="CM98" s="115" t="s">
        <v>85</v>
      </c>
    </row>
    <row r="99" s="7" customFormat="1" ht="16.5" customHeight="1">
      <c r="A99" s="104" t="s">
        <v>79</v>
      </c>
      <c r="B99" s="105"/>
      <c r="C99" s="106"/>
      <c r="D99" s="107" t="s">
        <v>95</v>
      </c>
      <c r="E99" s="107"/>
      <c r="F99" s="107"/>
      <c r="G99" s="107"/>
      <c r="H99" s="107"/>
      <c r="I99" s="108"/>
      <c r="J99" s="107" t="s">
        <v>96</v>
      </c>
      <c r="K99" s="107"/>
      <c r="L99" s="107"/>
      <c r="M99" s="107"/>
      <c r="N99" s="107"/>
      <c r="O99" s="107"/>
      <c r="P99" s="107"/>
      <c r="Q99" s="107"/>
      <c r="R99" s="107"/>
      <c r="S99" s="107"/>
      <c r="T99" s="107"/>
      <c r="U99" s="107"/>
      <c r="V99" s="107"/>
      <c r="W99" s="107"/>
      <c r="X99" s="107"/>
      <c r="Y99" s="107"/>
      <c r="Z99" s="107"/>
      <c r="AA99" s="107"/>
      <c r="AB99" s="107"/>
      <c r="AC99" s="107"/>
      <c r="AD99" s="107"/>
      <c r="AE99" s="107"/>
      <c r="AF99" s="107"/>
      <c r="AG99" s="109">
        <f>'C-B - Střecha C, bourací ...'!J30</f>
        <v>0</v>
      </c>
      <c r="AH99" s="108"/>
      <c r="AI99" s="108"/>
      <c r="AJ99" s="108"/>
      <c r="AK99" s="108"/>
      <c r="AL99" s="108"/>
      <c r="AM99" s="108"/>
      <c r="AN99" s="109">
        <f>SUM(AG99,AT99)</f>
        <v>0</v>
      </c>
      <c r="AO99" s="108"/>
      <c r="AP99" s="108"/>
      <c r="AQ99" s="110" t="s">
        <v>82</v>
      </c>
      <c r="AR99" s="105"/>
      <c r="AS99" s="111">
        <v>0</v>
      </c>
      <c r="AT99" s="112">
        <f>ROUND(SUM(AV99:AW99),2)</f>
        <v>0</v>
      </c>
      <c r="AU99" s="113">
        <f>'C-B - Střecha C, bourací ...'!P129</f>
        <v>0</v>
      </c>
      <c r="AV99" s="112">
        <f>'C-B - Střecha C, bourací ...'!J33</f>
        <v>0</v>
      </c>
      <c r="AW99" s="112">
        <f>'C-B - Střecha C, bourací ...'!J34</f>
        <v>0</v>
      </c>
      <c r="AX99" s="112">
        <f>'C-B - Střecha C, bourací ...'!J35</f>
        <v>0</v>
      </c>
      <c r="AY99" s="112">
        <f>'C-B - Střecha C, bourací ...'!J36</f>
        <v>0</v>
      </c>
      <c r="AZ99" s="112">
        <f>'C-B - Střecha C, bourací ...'!F33</f>
        <v>0</v>
      </c>
      <c r="BA99" s="112">
        <f>'C-B - Střecha C, bourací ...'!F34</f>
        <v>0</v>
      </c>
      <c r="BB99" s="112">
        <f>'C-B - Střecha C, bourací ...'!F35</f>
        <v>0</v>
      </c>
      <c r="BC99" s="112">
        <f>'C-B - Střecha C, bourací ...'!F36</f>
        <v>0</v>
      </c>
      <c r="BD99" s="114">
        <f>'C-B - Střecha C, bourací ...'!F37</f>
        <v>0</v>
      </c>
      <c r="BE99" s="7"/>
      <c r="BT99" s="115" t="s">
        <v>83</v>
      </c>
      <c r="BV99" s="115" t="s">
        <v>77</v>
      </c>
      <c r="BW99" s="115" t="s">
        <v>97</v>
      </c>
      <c r="BX99" s="115" t="s">
        <v>4</v>
      </c>
      <c r="CL99" s="115" t="s">
        <v>1</v>
      </c>
      <c r="CM99" s="115" t="s">
        <v>85</v>
      </c>
    </row>
    <row r="100" s="7" customFormat="1" ht="16.5" customHeight="1">
      <c r="A100" s="104" t="s">
        <v>79</v>
      </c>
      <c r="B100" s="105"/>
      <c r="C100" s="106"/>
      <c r="D100" s="107" t="s">
        <v>98</v>
      </c>
      <c r="E100" s="107"/>
      <c r="F100" s="107"/>
      <c r="G100" s="107"/>
      <c r="H100" s="107"/>
      <c r="I100" s="108"/>
      <c r="J100" s="107" t="s">
        <v>99</v>
      </c>
      <c r="K100" s="107"/>
      <c r="L100" s="107"/>
      <c r="M100" s="107"/>
      <c r="N100" s="107"/>
      <c r="O100" s="107"/>
      <c r="P100" s="107"/>
      <c r="Q100" s="107"/>
      <c r="R100" s="107"/>
      <c r="S100" s="107"/>
      <c r="T100" s="107"/>
      <c r="U100" s="107"/>
      <c r="V100" s="107"/>
      <c r="W100" s="107"/>
      <c r="X100" s="107"/>
      <c r="Y100" s="107"/>
      <c r="Z100" s="107"/>
      <c r="AA100" s="107"/>
      <c r="AB100" s="107"/>
      <c r="AC100" s="107"/>
      <c r="AD100" s="107"/>
      <c r="AE100" s="107"/>
      <c r="AF100" s="107"/>
      <c r="AG100" s="109">
        <f>'C-N - Střecha C, nové kon...'!J30</f>
        <v>0</v>
      </c>
      <c r="AH100" s="108"/>
      <c r="AI100" s="108"/>
      <c r="AJ100" s="108"/>
      <c r="AK100" s="108"/>
      <c r="AL100" s="108"/>
      <c r="AM100" s="108"/>
      <c r="AN100" s="109">
        <f>SUM(AG100,AT100)</f>
        <v>0</v>
      </c>
      <c r="AO100" s="108"/>
      <c r="AP100" s="108"/>
      <c r="AQ100" s="110" t="s">
        <v>82</v>
      </c>
      <c r="AR100" s="105"/>
      <c r="AS100" s="111">
        <v>0</v>
      </c>
      <c r="AT100" s="112">
        <f>ROUND(SUM(AV100:AW100),2)</f>
        <v>0</v>
      </c>
      <c r="AU100" s="113">
        <f>'C-N - Střecha C, nové kon...'!P129</f>
        <v>0</v>
      </c>
      <c r="AV100" s="112">
        <f>'C-N - Střecha C, nové kon...'!J33</f>
        <v>0</v>
      </c>
      <c r="AW100" s="112">
        <f>'C-N - Střecha C, nové kon...'!J34</f>
        <v>0</v>
      </c>
      <c r="AX100" s="112">
        <f>'C-N - Střecha C, nové kon...'!J35</f>
        <v>0</v>
      </c>
      <c r="AY100" s="112">
        <f>'C-N - Střecha C, nové kon...'!J36</f>
        <v>0</v>
      </c>
      <c r="AZ100" s="112">
        <f>'C-N - Střecha C, nové kon...'!F33</f>
        <v>0</v>
      </c>
      <c r="BA100" s="112">
        <f>'C-N - Střecha C, nové kon...'!F34</f>
        <v>0</v>
      </c>
      <c r="BB100" s="112">
        <f>'C-N - Střecha C, nové kon...'!F35</f>
        <v>0</v>
      </c>
      <c r="BC100" s="112">
        <f>'C-N - Střecha C, nové kon...'!F36</f>
        <v>0</v>
      </c>
      <c r="BD100" s="114">
        <f>'C-N - Střecha C, nové kon...'!F37</f>
        <v>0</v>
      </c>
      <c r="BE100" s="7"/>
      <c r="BT100" s="115" t="s">
        <v>83</v>
      </c>
      <c r="BV100" s="115" t="s">
        <v>77</v>
      </c>
      <c r="BW100" s="115" t="s">
        <v>100</v>
      </c>
      <c r="BX100" s="115" t="s">
        <v>4</v>
      </c>
      <c r="CL100" s="115" t="s">
        <v>1</v>
      </c>
      <c r="CM100" s="115" t="s">
        <v>85</v>
      </c>
    </row>
    <row r="101" s="7" customFormat="1" ht="16.5" customHeight="1">
      <c r="A101" s="104" t="s">
        <v>79</v>
      </c>
      <c r="B101" s="105"/>
      <c r="C101" s="106"/>
      <c r="D101" s="107" t="s">
        <v>101</v>
      </c>
      <c r="E101" s="107"/>
      <c r="F101" s="107"/>
      <c r="G101" s="107"/>
      <c r="H101" s="107"/>
      <c r="I101" s="108"/>
      <c r="J101" s="107" t="s">
        <v>102</v>
      </c>
      <c r="K101" s="107"/>
      <c r="L101" s="107"/>
      <c r="M101" s="107"/>
      <c r="N101" s="107"/>
      <c r="O101" s="107"/>
      <c r="P101" s="107"/>
      <c r="Q101" s="107"/>
      <c r="R101" s="107"/>
      <c r="S101" s="107"/>
      <c r="T101" s="107"/>
      <c r="U101" s="107"/>
      <c r="V101" s="107"/>
      <c r="W101" s="107"/>
      <c r="X101" s="107"/>
      <c r="Y101" s="107"/>
      <c r="Z101" s="107"/>
      <c r="AA101" s="107"/>
      <c r="AB101" s="107"/>
      <c r="AC101" s="107"/>
      <c r="AD101" s="107"/>
      <c r="AE101" s="107"/>
      <c r="AF101" s="107"/>
      <c r="AG101" s="109">
        <f>'D-B - Střecha D, bourací ...'!J30</f>
        <v>0</v>
      </c>
      <c r="AH101" s="108"/>
      <c r="AI101" s="108"/>
      <c r="AJ101" s="108"/>
      <c r="AK101" s="108"/>
      <c r="AL101" s="108"/>
      <c r="AM101" s="108"/>
      <c r="AN101" s="109">
        <f>SUM(AG101,AT101)</f>
        <v>0</v>
      </c>
      <c r="AO101" s="108"/>
      <c r="AP101" s="108"/>
      <c r="AQ101" s="110" t="s">
        <v>82</v>
      </c>
      <c r="AR101" s="105"/>
      <c r="AS101" s="111">
        <v>0</v>
      </c>
      <c r="AT101" s="112">
        <f>ROUND(SUM(AV101:AW101),2)</f>
        <v>0</v>
      </c>
      <c r="AU101" s="113">
        <f>'D-B - Střecha D, bourací ...'!P122</f>
        <v>0</v>
      </c>
      <c r="AV101" s="112">
        <f>'D-B - Střecha D, bourací ...'!J33</f>
        <v>0</v>
      </c>
      <c r="AW101" s="112">
        <f>'D-B - Střecha D, bourací ...'!J34</f>
        <v>0</v>
      </c>
      <c r="AX101" s="112">
        <f>'D-B - Střecha D, bourací ...'!J35</f>
        <v>0</v>
      </c>
      <c r="AY101" s="112">
        <f>'D-B - Střecha D, bourací ...'!J36</f>
        <v>0</v>
      </c>
      <c r="AZ101" s="112">
        <f>'D-B - Střecha D, bourací ...'!F33</f>
        <v>0</v>
      </c>
      <c r="BA101" s="112">
        <f>'D-B - Střecha D, bourací ...'!F34</f>
        <v>0</v>
      </c>
      <c r="BB101" s="112">
        <f>'D-B - Střecha D, bourací ...'!F35</f>
        <v>0</v>
      </c>
      <c r="BC101" s="112">
        <f>'D-B - Střecha D, bourací ...'!F36</f>
        <v>0</v>
      </c>
      <c r="BD101" s="114">
        <f>'D-B - Střecha D, bourací ...'!F37</f>
        <v>0</v>
      </c>
      <c r="BE101" s="7"/>
      <c r="BT101" s="115" t="s">
        <v>83</v>
      </c>
      <c r="BV101" s="115" t="s">
        <v>77</v>
      </c>
      <c r="BW101" s="115" t="s">
        <v>103</v>
      </c>
      <c r="BX101" s="115" t="s">
        <v>4</v>
      </c>
      <c r="CL101" s="115" t="s">
        <v>1</v>
      </c>
      <c r="CM101" s="115" t="s">
        <v>85</v>
      </c>
    </row>
    <row r="102" s="7" customFormat="1" ht="16.5" customHeight="1">
      <c r="A102" s="104" t="s">
        <v>79</v>
      </c>
      <c r="B102" s="105"/>
      <c r="C102" s="106"/>
      <c r="D102" s="107" t="s">
        <v>104</v>
      </c>
      <c r="E102" s="107"/>
      <c r="F102" s="107"/>
      <c r="G102" s="107"/>
      <c r="H102" s="107"/>
      <c r="I102" s="108"/>
      <c r="J102" s="107" t="s">
        <v>105</v>
      </c>
      <c r="K102" s="107"/>
      <c r="L102" s="107"/>
      <c r="M102" s="107"/>
      <c r="N102" s="107"/>
      <c r="O102" s="107"/>
      <c r="P102" s="107"/>
      <c r="Q102" s="107"/>
      <c r="R102" s="107"/>
      <c r="S102" s="107"/>
      <c r="T102" s="107"/>
      <c r="U102" s="107"/>
      <c r="V102" s="107"/>
      <c r="W102" s="107"/>
      <c r="X102" s="107"/>
      <c r="Y102" s="107"/>
      <c r="Z102" s="107"/>
      <c r="AA102" s="107"/>
      <c r="AB102" s="107"/>
      <c r="AC102" s="107"/>
      <c r="AD102" s="107"/>
      <c r="AE102" s="107"/>
      <c r="AF102" s="107"/>
      <c r="AG102" s="109">
        <f>'D-N - Střecha D, nové kon...'!J30</f>
        <v>0</v>
      </c>
      <c r="AH102" s="108"/>
      <c r="AI102" s="108"/>
      <c r="AJ102" s="108"/>
      <c r="AK102" s="108"/>
      <c r="AL102" s="108"/>
      <c r="AM102" s="108"/>
      <c r="AN102" s="109">
        <f>SUM(AG102,AT102)</f>
        <v>0</v>
      </c>
      <c r="AO102" s="108"/>
      <c r="AP102" s="108"/>
      <c r="AQ102" s="110" t="s">
        <v>82</v>
      </c>
      <c r="AR102" s="105"/>
      <c r="AS102" s="111">
        <v>0</v>
      </c>
      <c r="AT102" s="112">
        <f>ROUND(SUM(AV102:AW102),2)</f>
        <v>0</v>
      </c>
      <c r="AU102" s="113">
        <f>'D-N - Střecha D, nové kon...'!P126</f>
        <v>0</v>
      </c>
      <c r="AV102" s="112">
        <f>'D-N - Střecha D, nové kon...'!J33</f>
        <v>0</v>
      </c>
      <c r="AW102" s="112">
        <f>'D-N - Střecha D, nové kon...'!J34</f>
        <v>0</v>
      </c>
      <c r="AX102" s="112">
        <f>'D-N - Střecha D, nové kon...'!J35</f>
        <v>0</v>
      </c>
      <c r="AY102" s="112">
        <f>'D-N - Střecha D, nové kon...'!J36</f>
        <v>0</v>
      </c>
      <c r="AZ102" s="112">
        <f>'D-N - Střecha D, nové kon...'!F33</f>
        <v>0</v>
      </c>
      <c r="BA102" s="112">
        <f>'D-N - Střecha D, nové kon...'!F34</f>
        <v>0</v>
      </c>
      <c r="BB102" s="112">
        <f>'D-N - Střecha D, nové kon...'!F35</f>
        <v>0</v>
      </c>
      <c r="BC102" s="112">
        <f>'D-N - Střecha D, nové kon...'!F36</f>
        <v>0</v>
      </c>
      <c r="BD102" s="114">
        <f>'D-N - Střecha D, nové kon...'!F37</f>
        <v>0</v>
      </c>
      <c r="BE102" s="7"/>
      <c r="BT102" s="115" t="s">
        <v>83</v>
      </c>
      <c r="BV102" s="115" t="s">
        <v>77</v>
      </c>
      <c r="BW102" s="115" t="s">
        <v>106</v>
      </c>
      <c r="BX102" s="115" t="s">
        <v>4</v>
      </c>
      <c r="CL102" s="115" t="s">
        <v>1</v>
      </c>
      <c r="CM102" s="115" t="s">
        <v>85</v>
      </c>
    </row>
    <row r="103" s="7" customFormat="1" ht="16.5" customHeight="1">
      <c r="A103" s="104" t="s">
        <v>79</v>
      </c>
      <c r="B103" s="105"/>
      <c r="C103" s="106"/>
      <c r="D103" s="107" t="s">
        <v>107</v>
      </c>
      <c r="E103" s="107"/>
      <c r="F103" s="107"/>
      <c r="G103" s="107"/>
      <c r="H103" s="107"/>
      <c r="I103" s="108"/>
      <c r="J103" s="107" t="s">
        <v>108</v>
      </c>
      <c r="K103" s="107"/>
      <c r="L103" s="107"/>
      <c r="M103" s="107"/>
      <c r="N103" s="107"/>
      <c r="O103" s="107"/>
      <c r="P103" s="107"/>
      <c r="Q103" s="107"/>
      <c r="R103" s="107"/>
      <c r="S103" s="107"/>
      <c r="T103" s="107"/>
      <c r="U103" s="107"/>
      <c r="V103" s="107"/>
      <c r="W103" s="107"/>
      <c r="X103" s="107"/>
      <c r="Y103" s="107"/>
      <c r="Z103" s="107"/>
      <c r="AA103" s="107"/>
      <c r="AB103" s="107"/>
      <c r="AC103" s="107"/>
      <c r="AD103" s="107"/>
      <c r="AE103" s="107"/>
      <c r="AF103" s="107"/>
      <c r="AG103" s="109">
        <f>'E-B - Střecha E, bourací ...'!J30</f>
        <v>0</v>
      </c>
      <c r="AH103" s="108"/>
      <c r="AI103" s="108"/>
      <c r="AJ103" s="108"/>
      <c r="AK103" s="108"/>
      <c r="AL103" s="108"/>
      <c r="AM103" s="108"/>
      <c r="AN103" s="109">
        <f>SUM(AG103,AT103)</f>
        <v>0</v>
      </c>
      <c r="AO103" s="108"/>
      <c r="AP103" s="108"/>
      <c r="AQ103" s="110" t="s">
        <v>82</v>
      </c>
      <c r="AR103" s="105"/>
      <c r="AS103" s="111">
        <v>0</v>
      </c>
      <c r="AT103" s="112">
        <f>ROUND(SUM(AV103:AW103),2)</f>
        <v>0</v>
      </c>
      <c r="AU103" s="113">
        <f>'E-B - Střecha E, bourací ...'!P124</f>
        <v>0</v>
      </c>
      <c r="AV103" s="112">
        <f>'E-B - Střecha E, bourací ...'!J33</f>
        <v>0</v>
      </c>
      <c r="AW103" s="112">
        <f>'E-B - Střecha E, bourací ...'!J34</f>
        <v>0</v>
      </c>
      <c r="AX103" s="112">
        <f>'E-B - Střecha E, bourací ...'!J35</f>
        <v>0</v>
      </c>
      <c r="AY103" s="112">
        <f>'E-B - Střecha E, bourací ...'!J36</f>
        <v>0</v>
      </c>
      <c r="AZ103" s="112">
        <f>'E-B - Střecha E, bourací ...'!F33</f>
        <v>0</v>
      </c>
      <c r="BA103" s="112">
        <f>'E-B - Střecha E, bourací ...'!F34</f>
        <v>0</v>
      </c>
      <c r="BB103" s="112">
        <f>'E-B - Střecha E, bourací ...'!F35</f>
        <v>0</v>
      </c>
      <c r="BC103" s="112">
        <f>'E-B - Střecha E, bourací ...'!F36</f>
        <v>0</v>
      </c>
      <c r="BD103" s="114">
        <f>'E-B - Střecha E, bourací ...'!F37</f>
        <v>0</v>
      </c>
      <c r="BE103" s="7"/>
      <c r="BT103" s="115" t="s">
        <v>83</v>
      </c>
      <c r="BV103" s="115" t="s">
        <v>77</v>
      </c>
      <c r="BW103" s="115" t="s">
        <v>109</v>
      </c>
      <c r="BX103" s="115" t="s">
        <v>4</v>
      </c>
      <c r="CL103" s="115" t="s">
        <v>1</v>
      </c>
      <c r="CM103" s="115" t="s">
        <v>85</v>
      </c>
    </row>
    <row r="104" s="7" customFormat="1" ht="16.5" customHeight="1">
      <c r="A104" s="104" t="s">
        <v>79</v>
      </c>
      <c r="B104" s="105"/>
      <c r="C104" s="106"/>
      <c r="D104" s="107" t="s">
        <v>110</v>
      </c>
      <c r="E104" s="107"/>
      <c r="F104" s="107"/>
      <c r="G104" s="107"/>
      <c r="H104" s="107"/>
      <c r="I104" s="108"/>
      <c r="J104" s="107" t="s">
        <v>111</v>
      </c>
      <c r="K104" s="107"/>
      <c r="L104" s="107"/>
      <c r="M104" s="107"/>
      <c r="N104" s="107"/>
      <c r="O104" s="107"/>
      <c r="P104" s="107"/>
      <c r="Q104" s="107"/>
      <c r="R104" s="107"/>
      <c r="S104" s="107"/>
      <c r="T104" s="107"/>
      <c r="U104" s="107"/>
      <c r="V104" s="107"/>
      <c r="W104" s="107"/>
      <c r="X104" s="107"/>
      <c r="Y104" s="107"/>
      <c r="Z104" s="107"/>
      <c r="AA104" s="107"/>
      <c r="AB104" s="107"/>
      <c r="AC104" s="107"/>
      <c r="AD104" s="107"/>
      <c r="AE104" s="107"/>
      <c r="AF104" s="107"/>
      <c r="AG104" s="109">
        <f>'E-N - Střecha E, nové kon...'!J30</f>
        <v>0</v>
      </c>
      <c r="AH104" s="108"/>
      <c r="AI104" s="108"/>
      <c r="AJ104" s="108"/>
      <c r="AK104" s="108"/>
      <c r="AL104" s="108"/>
      <c r="AM104" s="108"/>
      <c r="AN104" s="109">
        <f>SUM(AG104,AT104)</f>
        <v>0</v>
      </c>
      <c r="AO104" s="108"/>
      <c r="AP104" s="108"/>
      <c r="AQ104" s="110" t="s">
        <v>82</v>
      </c>
      <c r="AR104" s="105"/>
      <c r="AS104" s="111">
        <v>0</v>
      </c>
      <c r="AT104" s="112">
        <f>ROUND(SUM(AV104:AW104),2)</f>
        <v>0</v>
      </c>
      <c r="AU104" s="113">
        <f>'E-N - Střecha E, nové kon...'!P124</f>
        <v>0</v>
      </c>
      <c r="AV104" s="112">
        <f>'E-N - Střecha E, nové kon...'!J33</f>
        <v>0</v>
      </c>
      <c r="AW104" s="112">
        <f>'E-N - Střecha E, nové kon...'!J34</f>
        <v>0</v>
      </c>
      <c r="AX104" s="112">
        <f>'E-N - Střecha E, nové kon...'!J35</f>
        <v>0</v>
      </c>
      <c r="AY104" s="112">
        <f>'E-N - Střecha E, nové kon...'!J36</f>
        <v>0</v>
      </c>
      <c r="AZ104" s="112">
        <f>'E-N - Střecha E, nové kon...'!F33</f>
        <v>0</v>
      </c>
      <c r="BA104" s="112">
        <f>'E-N - Střecha E, nové kon...'!F34</f>
        <v>0</v>
      </c>
      <c r="BB104" s="112">
        <f>'E-N - Střecha E, nové kon...'!F35</f>
        <v>0</v>
      </c>
      <c r="BC104" s="112">
        <f>'E-N - Střecha E, nové kon...'!F36</f>
        <v>0</v>
      </c>
      <c r="BD104" s="114">
        <f>'E-N - Střecha E, nové kon...'!F37</f>
        <v>0</v>
      </c>
      <c r="BE104" s="7"/>
      <c r="BT104" s="115" t="s">
        <v>83</v>
      </c>
      <c r="BV104" s="115" t="s">
        <v>77</v>
      </c>
      <c r="BW104" s="115" t="s">
        <v>112</v>
      </c>
      <c r="BX104" s="115" t="s">
        <v>4</v>
      </c>
      <c r="CL104" s="115" t="s">
        <v>1</v>
      </c>
      <c r="CM104" s="115" t="s">
        <v>85</v>
      </c>
    </row>
    <row r="105" s="7" customFormat="1" ht="16.5" customHeight="1">
      <c r="A105" s="104" t="s">
        <v>79</v>
      </c>
      <c r="B105" s="105"/>
      <c r="C105" s="106"/>
      <c r="D105" s="107" t="s">
        <v>113</v>
      </c>
      <c r="E105" s="107"/>
      <c r="F105" s="107"/>
      <c r="G105" s="107"/>
      <c r="H105" s="107"/>
      <c r="I105" s="108"/>
      <c r="J105" s="107" t="s">
        <v>114</v>
      </c>
      <c r="K105" s="107"/>
      <c r="L105" s="107"/>
      <c r="M105" s="107"/>
      <c r="N105" s="107"/>
      <c r="O105" s="107"/>
      <c r="P105" s="107"/>
      <c r="Q105" s="107"/>
      <c r="R105" s="107"/>
      <c r="S105" s="107"/>
      <c r="T105" s="107"/>
      <c r="U105" s="107"/>
      <c r="V105" s="107"/>
      <c r="W105" s="107"/>
      <c r="X105" s="107"/>
      <c r="Y105" s="107"/>
      <c r="Z105" s="107"/>
      <c r="AA105" s="107"/>
      <c r="AB105" s="107"/>
      <c r="AC105" s="107"/>
      <c r="AD105" s="107"/>
      <c r="AE105" s="107"/>
      <c r="AF105" s="107"/>
      <c r="AG105" s="109">
        <f>'F-B - Střecha F, bourací ...'!J30</f>
        <v>0</v>
      </c>
      <c r="AH105" s="108"/>
      <c r="AI105" s="108"/>
      <c r="AJ105" s="108"/>
      <c r="AK105" s="108"/>
      <c r="AL105" s="108"/>
      <c r="AM105" s="108"/>
      <c r="AN105" s="109">
        <f>SUM(AG105,AT105)</f>
        <v>0</v>
      </c>
      <c r="AO105" s="108"/>
      <c r="AP105" s="108"/>
      <c r="AQ105" s="110" t="s">
        <v>82</v>
      </c>
      <c r="AR105" s="105"/>
      <c r="AS105" s="111">
        <v>0</v>
      </c>
      <c r="AT105" s="112">
        <f>ROUND(SUM(AV105:AW105),2)</f>
        <v>0</v>
      </c>
      <c r="AU105" s="113">
        <f>'F-B - Střecha F, bourací ...'!P124</f>
        <v>0</v>
      </c>
      <c r="AV105" s="112">
        <f>'F-B - Střecha F, bourací ...'!J33</f>
        <v>0</v>
      </c>
      <c r="AW105" s="112">
        <f>'F-B - Střecha F, bourací ...'!J34</f>
        <v>0</v>
      </c>
      <c r="AX105" s="112">
        <f>'F-B - Střecha F, bourací ...'!J35</f>
        <v>0</v>
      </c>
      <c r="AY105" s="112">
        <f>'F-B - Střecha F, bourací ...'!J36</f>
        <v>0</v>
      </c>
      <c r="AZ105" s="112">
        <f>'F-B - Střecha F, bourací ...'!F33</f>
        <v>0</v>
      </c>
      <c r="BA105" s="112">
        <f>'F-B - Střecha F, bourací ...'!F34</f>
        <v>0</v>
      </c>
      <c r="BB105" s="112">
        <f>'F-B - Střecha F, bourací ...'!F35</f>
        <v>0</v>
      </c>
      <c r="BC105" s="112">
        <f>'F-B - Střecha F, bourací ...'!F36</f>
        <v>0</v>
      </c>
      <c r="BD105" s="114">
        <f>'F-B - Střecha F, bourací ...'!F37</f>
        <v>0</v>
      </c>
      <c r="BE105" s="7"/>
      <c r="BT105" s="115" t="s">
        <v>83</v>
      </c>
      <c r="BV105" s="115" t="s">
        <v>77</v>
      </c>
      <c r="BW105" s="115" t="s">
        <v>115</v>
      </c>
      <c r="BX105" s="115" t="s">
        <v>4</v>
      </c>
      <c r="CL105" s="115" t="s">
        <v>1</v>
      </c>
      <c r="CM105" s="115" t="s">
        <v>85</v>
      </c>
    </row>
    <row r="106" s="7" customFormat="1" ht="16.5" customHeight="1">
      <c r="A106" s="104" t="s">
        <v>79</v>
      </c>
      <c r="B106" s="105"/>
      <c r="C106" s="106"/>
      <c r="D106" s="107" t="s">
        <v>116</v>
      </c>
      <c r="E106" s="107"/>
      <c r="F106" s="107"/>
      <c r="G106" s="107"/>
      <c r="H106" s="107"/>
      <c r="I106" s="108"/>
      <c r="J106" s="107" t="s">
        <v>117</v>
      </c>
      <c r="K106" s="107"/>
      <c r="L106" s="107"/>
      <c r="M106" s="107"/>
      <c r="N106" s="107"/>
      <c r="O106" s="107"/>
      <c r="P106" s="107"/>
      <c r="Q106" s="107"/>
      <c r="R106" s="107"/>
      <c r="S106" s="107"/>
      <c r="T106" s="107"/>
      <c r="U106" s="107"/>
      <c r="V106" s="107"/>
      <c r="W106" s="107"/>
      <c r="X106" s="107"/>
      <c r="Y106" s="107"/>
      <c r="Z106" s="107"/>
      <c r="AA106" s="107"/>
      <c r="AB106" s="107"/>
      <c r="AC106" s="107"/>
      <c r="AD106" s="107"/>
      <c r="AE106" s="107"/>
      <c r="AF106" s="107"/>
      <c r="AG106" s="109">
        <f>'F-N - Střecha F, nové kon...'!J30</f>
        <v>0</v>
      </c>
      <c r="AH106" s="108"/>
      <c r="AI106" s="108"/>
      <c r="AJ106" s="108"/>
      <c r="AK106" s="108"/>
      <c r="AL106" s="108"/>
      <c r="AM106" s="108"/>
      <c r="AN106" s="109">
        <f>SUM(AG106,AT106)</f>
        <v>0</v>
      </c>
      <c r="AO106" s="108"/>
      <c r="AP106" s="108"/>
      <c r="AQ106" s="110" t="s">
        <v>82</v>
      </c>
      <c r="AR106" s="105"/>
      <c r="AS106" s="111">
        <v>0</v>
      </c>
      <c r="AT106" s="112">
        <f>ROUND(SUM(AV106:AW106),2)</f>
        <v>0</v>
      </c>
      <c r="AU106" s="113">
        <f>'F-N - Střecha F, nové kon...'!P125</f>
        <v>0</v>
      </c>
      <c r="AV106" s="112">
        <f>'F-N - Střecha F, nové kon...'!J33</f>
        <v>0</v>
      </c>
      <c r="AW106" s="112">
        <f>'F-N - Střecha F, nové kon...'!J34</f>
        <v>0</v>
      </c>
      <c r="AX106" s="112">
        <f>'F-N - Střecha F, nové kon...'!J35</f>
        <v>0</v>
      </c>
      <c r="AY106" s="112">
        <f>'F-N - Střecha F, nové kon...'!J36</f>
        <v>0</v>
      </c>
      <c r="AZ106" s="112">
        <f>'F-N - Střecha F, nové kon...'!F33</f>
        <v>0</v>
      </c>
      <c r="BA106" s="112">
        <f>'F-N - Střecha F, nové kon...'!F34</f>
        <v>0</v>
      </c>
      <c r="BB106" s="112">
        <f>'F-N - Střecha F, nové kon...'!F35</f>
        <v>0</v>
      </c>
      <c r="BC106" s="112">
        <f>'F-N - Střecha F, nové kon...'!F36</f>
        <v>0</v>
      </c>
      <c r="BD106" s="114">
        <f>'F-N - Střecha F, nové kon...'!F37</f>
        <v>0</v>
      </c>
      <c r="BE106" s="7"/>
      <c r="BT106" s="115" t="s">
        <v>83</v>
      </c>
      <c r="BV106" s="115" t="s">
        <v>77</v>
      </c>
      <c r="BW106" s="115" t="s">
        <v>118</v>
      </c>
      <c r="BX106" s="115" t="s">
        <v>4</v>
      </c>
      <c r="CL106" s="115" t="s">
        <v>1</v>
      </c>
      <c r="CM106" s="115" t="s">
        <v>85</v>
      </c>
    </row>
    <row r="107" s="7" customFormat="1" ht="16.5" customHeight="1">
      <c r="A107" s="104" t="s">
        <v>79</v>
      </c>
      <c r="B107" s="105"/>
      <c r="C107" s="106"/>
      <c r="D107" s="107" t="s">
        <v>119</v>
      </c>
      <c r="E107" s="107"/>
      <c r="F107" s="107"/>
      <c r="G107" s="107"/>
      <c r="H107" s="107"/>
      <c r="I107" s="108"/>
      <c r="J107" s="107" t="s">
        <v>120</v>
      </c>
      <c r="K107" s="107"/>
      <c r="L107" s="107"/>
      <c r="M107" s="107"/>
      <c r="N107" s="107"/>
      <c r="O107" s="107"/>
      <c r="P107" s="107"/>
      <c r="Q107" s="107"/>
      <c r="R107" s="107"/>
      <c r="S107" s="107"/>
      <c r="T107" s="107"/>
      <c r="U107" s="107"/>
      <c r="V107" s="107"/>
      <c r="W107" s="107"/>
      <c r="X107" s="107"/>
      <c r="Y107" s="107"/>
      <c r="Z107" s="107"/>
      <c r="AA107" s="107"/>
      <c r="AB107" s="107"/>
      <c r="AC107" s="107"/>
      <c r="AD107" s="107"/>
      <c r="AE107" s="107"/>
      <c r="AF107" s="107"/>
      <c r="AG107" s="109">
        <f>'H - Hromosvod'!J30</f>
        <v>0</v>
      </c>
      <c r="AH107" s="108"/>
      <c r="AI107" s="108"/>
      <c r="AJ107" s="108"/>
      <c r="AK107" s="108"/>
      <c r="AL107" s="108"/>
      <c r="AM107" s="108"/>
      <c r="AN107" s="109">
        <f>SUM(AG107,AT107)</f>
        <v>0</v>
      </c>
      <c r="AO107" s="108"/>
      <c r="AP107" s="108"/>
      <c r="AQ107" s="110" t="s">
        <v>82</v>
      </c>
      <c r="AR107" s="105"/>
      <c r="AS107" s="116">
        <v>0</v>
      </c>
      <c r="AT107" s="117">
        <f>ROUND(SUM(AV107:AW107),2)</f>
        <v>0</v>
      </c>
      <c r="AU107" s="118">
        <f>'H - Hromosvod'!P116</f>
        <v>0</v>
      </c>
      <c r="AV107" s="117">
        <f>'H - Hromosvod'!J33</f>
        <v>0</v>
      </c>
      <c r="AW107" s="117">
        <f>'H - Hromosvod'!J34</f>
        <v>0</v>
      </c>
      <c r="AX107" s="117">
        <f>'H - Hromosvod'!J35</f>
        <v>0</v>
      </c>
      <c r="AY107" s="117">
        <f>'H - Hromosvod'!J36</f>
        <v>0</v>
      </c>
      <c r="AZ107" s="117">
        <f>'H - Hromosvod'!F33</f>
        <v>0</v>
      </c>
      <c r="BA107" s="117">
        <f>'H - Hromosvod'!F34</f>
        <v>0</v>
      </c>
      <c r="BB107" s="117">
        <f>'H - Hromosvod'!F35</f>
        <v>0</v>
      </c>
      <c r="BC107" s="117">
        <f>'H - Hromosvod'!F36</f>
        <v>0</v>
      </c>
      <c r="BD107" s="119">
        <f>'H - Hromosvod'!F37</f>
        <v>0</v>
      </c>
      <c r="BE107" s="7"/>
      <c r="BT107" s="115" t="s">
        <v>83</v>
      </c>
      <c r="BV107" s="115" t="s">
        <v>77</v>
      </c>
      <c r="BW107" s="115" t="s">
        <v>121</v>
      </c>
      <c r="BX107" s="115" t="s">
        <v>4</v>
      </c>
      <c r="CL107" s="115" t="s">
        <v>1</v>
      </c>
      <c r="CM107" s="115" t="s">
        <v>85</v>
      </c>
    </row>
    <row r="108" s="2" customFormat="1" ht="30" customHeight="1">
      <c r="A108" s="38"/>
      <c r="B108" s="39"/>
      <c r="C108" s="38"/>
      <c r="D108" s="38"/>
      <c r="E108" s="38"/>
      <c r="F108" s="38"/>
      <c r="G108" s="38"/>
      <c r="H108" s="38"/>
      <c r="I108" s="38"/>
      <c r="J108" s="38"/>
      <c r="K108" s="38"/>
      <c r="L108" s="38"/>
      <c r="M108" s="38"/>
      <c r="N108" s="38"/>
      <c r="O108" s="38"/>
      <c r="P108" s="38"/>
      <c r="Q108" s="38"/>
      <c r="R108" s="38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F108" s="38"/>
      <c r="AG108" s="38"/>
      <c r="AH108" s="38"/>
      <c r="AI108" s="38"/>
      <c r="AJ108" s="38"/>
      <c r="AK108" s="38"/>
      <c r="AL108" s="38"/>
      <c r="AM108" s="38"/>
      <c r="AN108" s="38"/>
      <c r="AO108" s="38"/>
      <c r="AP108" s="38"/>
      <c r="AQ108" s="38"/>
      <c r="AR108" s="39"/>
      <c r="AS108" s="38"/>
      <c r="AT108" s="38"/>
      <c r="AU108" s="38"/>
      <c r="AV108" s="38"/>
      <c r="AW108" s="38"/>
      <c r="AX108" s="38"/>
      <c r="AY108" s="38"/>
      <c r="AZ108" s="38"/>
      <c r="BA108" s="38"/>
      <c r="BB108" s="38"/>
      <c r="BC108" s="38"/>
      <c r="BD108" s="38"/>
      <c r="BE108" s="38"/>
    </row>
    <row r="109" s="2" customFormat="1" ht="6.96" customHeight="1">
      <c r="A109" s="38"/>
      <c r="B109" s="60"/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  <c r="O109" s="61"/>
      <c r="P109" s="61"/>
      <c r="Q109" s="61"/>
      <c r="R109" s="61"/>
      <c r="S109" s="61"/>
      <c r="T109" s="61"/>
      <c r="U109" s="61"/>
      <c r="V109" s="61"/>
      <c r="W109" s="61"/>
      <c r="X109" s="61"/>
      <c r="Y109" s="61"/>
      <c r="Z109" s="61"/>
      <c r="AA109" s="61"/>
      <c r="AB109" s="61"/>
      <c r="AC109" s="61"/>
      <c r="AD109" s="61"/>
      <c r="AE109" s="61"/>
      <c r="AF109" s="61"/>
      <c r="AG109" s="61"/>
      <c r="AH109" s="61"/>
      <c r="AI109" s="61"/>
      <c r="AJ109" s="61"/>
      <c r="AK109" s="61"/>
      <c r="AL109" s="61"/>
      <c r="AM109" s="61"/>
      <c r="AN109" s="61"/>
      <c r="AO109" s="61"/>
      <c r="AP109" s="61"/>
      <c r="AQ109" s="61"/>
      <c r="AR109" s="39"/>
      <c r="AS109" s="38"/>
      <c r="AT109" s="38"/>
      <c r="AU109" s="38"/>
      <c r="AV109" s="38"/>
      <c r="AW109" s="38"/>
      <c r="AX109" s="38"/>
      <c r="AY109" s="38"/>
      <c r="AZ109" s="38"/>
      <c r="BA109" s="38"/>
      <c r="BB109" s="38"/>
      <c r="BC109" s="38"/>
      <c r="BD109" s="38"/>
      <c r="BE109" s="38"/>
    </row>
  </sheetData>
  <mergeCells count="90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J85"/>
    <mergeCell ref="D105:H105"/>
    <mergeCell ref="J105:AF105"/>
    <mergeCell ref="D106:H106"/>
    <mergeCell ref="J106:AF106"/>
    <mergeCell ref="D107:H107"/>
    <mergeCell ref="J107:AF107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S89:AT91"/>
    <mergeCell ref="AN105:AP105"/>
    <mergeCell ref="AG105:AM105"/>
    <mergeCell ref="AN106:AP106"/>
    <mergeCell ref="AG106:AM106"/>
    <mergeCell ref="AN107:AP107"/>
    <mergeCell ref="AG107:AM107"/>
    <mergeCell ref="AG94:AM94"/>
    <mergeCell ref="AN94:AP94"/>
  </mergeCells>
  <hyperlinks>
    <hyperlink ref="A95" location="'A-B - Střecha A, bourací ...'!C2" display="/"/>
    <hyperlink ref="A96" location="'A-N - Střecha A, nové kon...'!C2" display="/"/>
    <hyperlink ref="A97" location="'B-B - Střecha B, bourací ...'!C2" display="/"/>
    <hyperlink ref="A98" location="'B-N - Střecha B, nové kon...'!C2" display="/"/>
    <hyperlink ref="A99" location="'C-B - Střecha C, bourací ...'!C2" display="/"/>
    <hyperlink ref="A100" location="'C-N - Střecha C, nové kon...'!C2" display="/"/>
    <hyperlink ref="A101" location="'D-B - Střecha D, bourací ...'!C2" display="/"/>
    <hyperlink ref="A102" location="'D-N - Střecha D, nové kon...'!C2" display="/"/>
    <hyperlink ref="A103" location="'E-B - Střecha E, bourací ...'!C2" display="/"/>
    <hyperlink ref="A104" location="'E-N - Střecha E, nové kon...'!C2" display="/"/>
    <hyperlink ref="A105" location="'F-B - Střecha F, bourací ...'!C2" display="/"/>
    <hyperlink ref="A106" location="'F-N - Střecha F, nové kon...'!C2" display="/"/>
    <hyperlink ref="A107" location="'H - Hromosvod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109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122</v>
      </c>
      <c r="L4" s="21"/>
      <c r="M4" s="120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1" t="str">
        <f>'Rekapitulace stavby'!K6</f>
        <v>Stavební úpravy střech objektu MSH</v>
      </c>
      <c r="F7" s="31"/>
      <c r="G7" s="31"/>
      <c r="H7" s="31"/>
      <c r="L7" s="21"/>
    </row>
    <row r="8" s="2" customFormat="1" ht="12" customHeight="1">
      <c r="A8" s="38"/>
      <c r="B8" s="39"/>
      <c r="C8" s="38"/>
      <c r="D8" s="31" t="s">
        <v>123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776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1" t="s">
        <v>18</v>
      </c>
      <c r="E11" s="38"/>
      <c r="F11" s="26" t="s">
        <v>1</v>
      </c>
      <c r="G11" s="38"/>
      <c r="H11" s="38"/>
      <c r="I11" s="31" t="s">
        <v>19</v>
      </c>
      <c r="J11" s="26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1" t="s">
        <v>20</v>
      </c>
      <c r="E12" s="38"/>
      <c r="F12" s="26" t="s">
        <v>21</v>
      </c>
      <c r="G12" s="38"/>
      <c r="H12" s="38"/>
      <c r="I12" s="31" t="s">
        <v>22</v>
      </c>
      <c r="J12" s="69" t="str">
        <f>'Rekapitulace stavby'!AN8</f>
        <v>31. 1. 2025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1" t="s">
        <v>24</v>
      </c>
      <c r="E14" s="38"/>
      <c r="F14" s="38"/>
      <c r="G14" s="38"/>
      <c r="H14" s="38"/>
      <c r="I14" s="31" t="s">
        <v>25</v>
      </c>
      <c r="J14" s="26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6" t="str">
        <f>IF('Rekapitulace stavby'!E11="","",'Rekapitulace stavby'!E11)</f>
        <v xml:space="preserve"> </v>
      </c>
      <c r="F15" s="38"/>
      <c r="G15" s="38"/>
      <c r="H15" s="38"/>
      <c r="I15" s="31" t="s">
        <v>27</v>
      </c>
      <c r="J15" s="26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1" t="s">
        <v>28</v>
      </c>
      <c r="E17" s="38"/>
      <c r="F17" s="38"/>
      <c r="G17" s="38"/>
      <c r="H17" s="38"/>
      <c r="I17" s="31" t="s">
        <v>25</v>
      </c>
      <c r="J17" s="32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1" t="s">
        <v>30</v>
      </c>
      <c r="E20" s="38"/>
      <c r="F20" s="38"/>
      <c r="G20" s="38"/>
      <c r="H20" s="38"/>
      <c r="I20" s="31" t="s">
        <v>25</v>
      </c>
      <c r="J20" s="26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6" t="str">
        <f>IF('Rekapitulace stavby'!E17="","",'Rekapitulace stavby'!E17)</f>
        <v xml:space="preserve"> </v>
      </c>
      <c r="F21" s="38"/>
      <c r="G21" s="38"/>
      <c r="H21" s="38"/>
      <c r="I21" s="31" t="s">
        <v>27</v>
      </c>
      <c r="J21" s="26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1" t="s">
        <v>32</v>
      </c>
      <c r="E23" s="38"/>
      <c r="F23" s="38"/>
      <c r="G23" s="38"/>
      <c r="H23" s="38"/>
      <c r="I23" s="31" t="s">
        <v>25</v>
      </c>
      <c r="J23" s="26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6" t="str">
        <f>IF('Rekapitulace stavby'!E20="","",'Rekapitulace stavby'!E20)</f>
        <v xml:space="preserve"> </v>
      </c>
      <c r="F24" s="38"/>
      <c r="G24" s="38"/>
      <c r="H24" s="38"/>
      <c r="I24" s="31" t="s">
        <v>27</v>
      </c>
      <c r="J24" s="26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1" t="s">
        <v>33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35</v>
      </c>
      <c r="E30" s="38"/>
      <c r="F30" s="38"/>
      <c r="G30" s="38"/>
      <c r="H30" s="38"/>
      <c r="I30" s="38"/>
      <c r="J30" s="96">
        <f>ROUND(J124,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37</v>
      </c>
      <c r="G32" s="38"/>
      <c r="H32" s="38"/>
      <c r="I32" s="43" t="s">
        <v>36</v>
      </c>
      <c r="J32" s="43" t="s">
        <v>38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39</v>
      </c>
      <c r="E33" s="31" t="s">
        <v>40</v>
      </c>
      <c r="F33" s="127">
        <f>ROUND((SUM(BE124:BE164)),  2)</f>
        <v>0</v>
      </c>
      <c r="G33" s="38"/>
      <c r="H33" s="38"/>
      <c r="I33" s="128">
        <v>0.20999999999999999</v>
      </c>
      <c r="J33" s="127">
        <f>ROUND(((SUM(BE124:BE164))*I33),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1" t="s">
        <v>41</v>
      </c>
      <c r="F34" s="127">
        <f>ROUND((SUM(BF124:BF164)),  2)</f>
        <v>0</v>
      </c>
      <c r="G34" s="38"/>
      <c r="H34" s="38"/>
      <c r="I34" s="128">
        <v>0.12</v>
      </c>
      <c r="J34" s="127">
        <f>ROUND(((SUM(BF124:BF164))*I34),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1" t="s">
        <v>42</v>
      </c>
      <c r="F35" s="127">
        <f>ROUND((SUM(BG124:BG164)),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1" t="s">
        <v>43</v>
      </c>
      <c r="F36" s="127">
        <f>ROUND((SUM(BH124:BH164)),  2)</f>
        <v>0</v>
      </c>
      <c r="G36" s="38"/>
      <c r="H36" s="38"/>
      <c r="I36" s="128">
        <v>0.12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1" t="s">
        <v>44</v>
      </c>
      <c r="F37" s="127">
        <f>ROUND((SUM(BI124:BI164)),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45</v>
      </c>
      <c r="E39" s="81"/>
      <c r="F39" s="81"/>
      <c r="G39" s="131" t="s">
        <v>46</v>
      </c>
      <c r="H39" s="132" t="s">
        <v>47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5"/>
      <c r="D50" s="56" t="s">
        <v>48</v>
      </c>
      <c r="E50" s="57"/>
      <c r="F50" s="57"/>
      <c r="G50" s="56" t="s">
        <v>49</v>
      </c>
      <c r="H50" s="57"/>
      <c r="I50" s="57"/>
      <c r="J50" s="57"/>
      <c r="K50" s="57"/>
      <c r="L50" s="5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8"/>
      <c r="B61" s="39"/>
      <c r="C61" s="38"/>
      <c r="D61" s="58" t="s">
        <v>50</v>
      </c>
      <c r="E61" s="41"/>
      <c r="F61" s="135" t="s">
        <v>51</v>
      </c>
      <c r="G61" s="58" t="s">
        <v>50</v>
      </c>
      <c r="H61" s="41"/>
      <c r="I61" s="41"/>
      <c r="J61" s="136" t="s">
        <v>51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8"/>
      <c r="B65" s="39"/>
      <c r="C65" s="38"/>
      <c r="D65" s="56" t="s">
        <v>52</v>
      </c>
      <c r="E65" s="59"/>
      <c r="F65" s="59"/>
      <c r="G65" s="56" t="s">
        <v>53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8"/>
      <c r="B76" s="39"/>
      <c r="C76" s="38"/>
      <c r="D76" s="58" t="s">
        <v>50</v>
      </c>
      <c r="E76" s="41"/>
      <c r="F76" s="135" t="s">
        <v>51</v>
      </c>
      <c r="G76" s="58" t="s">
        <v>50</v>
      </c>
      <c r="H76" s="41"/>
      <c r="I76" s="41"/>
      <c r="J76" s="136" t="s">
        <v>51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2" t="s">
        <v>125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1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Stavební úpravy střech objektu MSH</v>
      </c>
      <c r="F85" s="31"/>
      <c r="G85" s="31"/>
      <c r="H85" s="31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1" t="s">
        <v>123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E-B - Střecha E, bourací práce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1" t="s">
        <v>20</v>
      </c>
      <c r="D89" s="38"/>
      <c r="E89" s="38"/>
      <c r="F89" s="26" t="str">
        <f>F12</f>
        <v>Louny</v>
      </c>
      <c r="G89" s="38"/>
      <c r="H89" s="38"/>
      <c r="I89" s="31" t="s">
        <v>22</v>
      </c>
      <c r="J89" s="69" t="str">
        <f>IF(J12="","",J12)</f>
        <v>31. 1. 2025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1" t="s">
        <v>24</v>
      </c>
      <c r="D91" s="38"/>
      <c r="E91" s="38"/>
      <c r="F91" s="26" t="str">
        <f>E15</f>
        <v xml:space="preserve"> </v>
      </c>
      <c r="G91" s="38"/>
      <c r="H91" s="38"/>
      <c r="I91" s="31" t="s">
        <v>30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31" t="s">
        <v>32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126</v>
      </c>
      <c r="D94" s="129"/>
      <c r="E94" s="129"/>
      <c r="F94" s="129"/>
      <c r="G94" s="129"/>
      <c r="H94" s="129"/>
      <c r="I94" s="129"/>
      <c r="J94" s="138" t="s">
        <v>127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128</v>
      </c>
      <c r="D96" s="38"/>
      <c r="E96" s="38"/>
      <c r="F96" s="38"/>
      <c r="G96" s="38"/>
      <c r="H96" s="38"/>
      <c r="I96" s="38"/>
      <c r="J96" s="96">
        <f>J124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8" t="s">
        <v>129</v>
      </c>
    </row>
    <row r="97" s="9" customFormat="1" ht="24.96" customHeight="1">
      <c r="A97" s="9"/>
      <c r="B97" s="140"/>
      <c r="C97" s="9"/>
      <c r="D97" s="141" t="s">
        <v>130</v>
      </c>
      <c r="E97" s="142"/>
      <c r="F97" s="142"/>
      <c r="G97" s="142"/>
      <c r="H97" s="142"/>
      <c r="I97" s="142"/>
      <c r="J97" s="143">
        <f>J125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518</v>
      </c>
      <c r="E98" s="146"/>
      <c r="F98" s="146"/>
      <c r="G98" s="146"/>
      <c r="H98" s="146"/>
      <c r="I98" s="146"/>
      <c r="J98" s="147">
        <f>J126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131</v>
      </c>
      <c r="E99" s="146"/>
      <c r="F99" s="146"/>
      <c r="G99" s="146"/>
      <c r="H99" s="146"/>
      <c r="I99" s="146"/>
      <c r="J99" s="147">
        <f>J130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40"/>
      <c r="C100" s="9"/>
      <c r="D100" s="141" t="s">
        <v>132</v>
      </c>
      <c r="E100" s="142"/>
      <c r="F100" s="142"/>
      <c r="G100" s="142"/>
      <c r="H100" s="142"/>
      <c r="I100" s="142"/>
      <c r="J100" s="143">
        <f>J139</f>
        <v>0</v>
      </c>
      <c r="K100" s="9"/>
      <c r="L100" s="14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44"/>
      <c r="C101" s="10"/>
      <c r="D101" s="145" t="s">
        <v>133</v>
      </c>
      <c r="E101" s="146"/>
      <c r="F101" s="146"/>
      <c r="G101" s="146"/>
      <c r="H101" s="146"/>
      <c r="I101" s="146"/>
      <c r="J101" s="147">
        <f>J140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4"/>
      <c r="C102" s="10"/>
      <c r="D102" s="145" t="s">
        <v>136</v>
      </c>
      <c r="E102" s="146"/>
      <c r="F102" s="146"/>
      <c r="G102" s="146"/>
      <c r="H102" s="146"/>
      <c r="I102" s="146"/>
      <c r="J102" s="147">
        <f>J144</f>
        <v>0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40"/>
      <c r="C103" s="9"/>
      <c r="D103" s="141" t="s">
        <v>138</v>
      </c>
      <c r="E103" s="142"/>
      <c r="F103" s="142"/>
      <c r="G103" s="142"/>
      <c r="H103" s="142"/>
      <c r="I103" s="142"/>
      <c r="J103" s="143">
        <f>J160</f>
        <v>0</v>
      </c>
      <c r="K103" s="9"/>
      <c r="L103" s="14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44"/>
      <c r="C104" s="10"/>
      <c r="D104" s="145" t="s">
        <v>139</v>
      </c>
      <c r="E104" s="146"/>
      <c r="F104" s="146"/>
      <c r="G104" s="146"/>
      <c r="H104" s="146"/>
      <c r="I104" s="146"/>
      <c r="J104" s="147">
        <f>J161</f>
        <v>0</v>
      </c>
      <c r="K104" s="10"/>
      <c r="L104" s="14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38"/>
      <c r="D105" s="38"/>
      <c r="E105" s="38"/>
      <c r="F105" s="38"/>
      <c r="G105" s="38"/>
      <c r="H105" s="38"/>
      <c r="I105" s="38"/>
      <c r="J105" s="38"/>
      <c r="K105" s="38"/>
      <c r="L105" s="55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55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2" t="s">
        <v>140</v>
      </c>
      <c r="D111" s="38"/>
      <c r="E111" s="38"/>
      <c r="F111" s="38"/>
      <c r="G111" s="38"/>
      <c r="H111" s="38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38"/>
      <c r="D112" s="38"/>
      <c r="E112" s="38"/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1" t="s">
        <v>16</v>
      </c>
      <c r="D113" s="38"/>
      <c r="E113" s="38"/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38"/>
      <c r="D114" s="38"/>
      <c r="E114" s="121" t="str">
        <f>E7</f>
        <v>Stavební úpravy střech objektu MSH</v>
      </c>
      <c r="F114" s="31"/>
      <c r="G114" s="31"/>
      <c r="H114" s="31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1" t="s">
        <v>123</v>
      </c>
      <c r="D115" s="38"/>
      <c r="E115" s="38"/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38"/>
      <c r="D116" s="38"/>
      <c r="E116" s="67" t="str">
        <f>E9</f>
        <v>E-B - Střecha E, bourací práce</v>
      </c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38"/>
      <c r="D117" s="38"/>
      <c r="E117" s="38"/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1" t="s">
        <v>20</v>
      </c>
      <c r="D118" s="38"/>
      <c r="E118" s="38"/>
      <c r="F118" s="26" t="str">
        <f>F12</f>
        <v>Louny</v>
      </c>
      <c r="G118" s="38"/>
      <c r="H118" s="38"/>
      <c r="I118" s="31" t="s">
        <v>22</v>
      </c>
      <c r="J118" s="69" t="str">
        <f>IF(J12="","",J12)</f>
        <v>31. 1. 2025</v>
      </c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38"/>
      <c r="D119" s="38"/>
      <c r="E119" s="38"/>
      <c r="F119" s="38"/>
      <c r="G119" s="38"/>
      <c r="H119" s="38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1" t="s">
        <v>24</v>
      </c>
      <c r="D120" s="38"/>
      <c r="E120" s="38"/>
      <c r="F120" s="26" t="str">
        <f>E15</f>
        <v xml:space="preserve"> </v>
      </c>
      <c r="G120" s="38"/>
      <c r="H120" s="38"/>
      <c r="I120" s="31" t="s">
        <v>30</v>
      </c>
      <c r="J120" s="36" t="str">
        <f>E21</f>
        <v xml:space="preserve"> </v>
      </c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1" t="s">
        <v>28</v>
      </c>
      <c r="D121" s="38"/>
      <c r="E121" s="38"/>
      <c r="F121" s="26" t="str">
        <f>IF(E18="","",E18)</f>
        <v>Vyplň údaj</v>
      </c>
      <c r="G121" s="38"/>
      <c r="H121" s="38"/>
      <c r="I121" s="31" t="s">
        <v>32</v>
      </c>
      <c r="J121" s="36" t="str">
        <f>E24</f>
        <v xml:space="preserve"> </v>
      </c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38"/>
      <c r="D122" s="38"/>
      <c r="E122" s="38"/>
      <c r="F122" s="38"/>
      <c r="G122" s="38"/>
      <c r="H122" s="38"/>
      <c r="I122" s="38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48"/>
      <c r="B123" s="149"/>
      <c r="C123" s="150" t="s">
        <v>141</v>
      </c>
      <c r="D123" s="151" t="s">
        <v>60</v>
      </c>
      <c r="E123" s="151" t="s">
        <v>56</v>
      </c>
      <c r="F123" s="151" t="s">
        <v>57</v>
      </c>
      <c r="G123" s="151" t="s">
        <v>142</v>
      </c>
      <c r="H123" s="151" t="s">
        <v>143</v>
      </c>
      <c r="I123" s="151" t="s">
        <v>144</v>
      </c>
      <c r="J123" s="151" t="s">
        <v>127</v>
      </c>
      <c r="K123" s="152" t="s">
        <v>145</v>
      </c>
      <c r="L123" s="153"/>
      <c r="M123" s="86" t="s">
        <v>1</v>
      </c>
      <c r="N123" s="87" t="s">
        <v>39</v>
      </c>
      <c r="O123" s="87" t="s">
        <v>146</v>
      </c>
      <c r="P123" s="87" t="s">
        <v>147</v>
      </c>
      <c r="Q123" s="87" t="s">
        <v>148</v>
      </c>
      <c r="R123" s="87" t="s">
        <v>149</v>
      </c>
      <c r="S123" s="87" t="s">
        <v>150</v>
      </c>
      <c r="T123" s="88" t="s">
        <v>151</v>
      </c>
      <c r="U123" s="148"/>
      <c r="V123" s="148"/>
      <c r="W123" s="148"/>
      <c r="X123" s="148"/>
      <c r="Y123" s="148"/>
      <c r="Z123" s="148"/>
      <c r="AA123" s="148"/>
      <c r="AB123" s="148"/>
      <c r="AC123" s="148"/>
      <c r="AD123" s="148"/>
      <c r="AE123" s="148"/>
    </row>
    <row r="124" s="2" customFormat="1" ht="22.8" customHeight="1">
      <c r="A124" s="38"/>
      <c r="B124" s="39"/>
      <c r="C124" s="93" t="s">
        <v>152</v>
      </c>
      <c r="D124" s="38"/>
      <c r="E124" s="38"/>
      <c r="F124" s="38"/>
      <c r="G124" s="38"/>
      <c r="H124" s="38"/>
      <c r="I124" s="38"/>
      <c r="J124" s="154">
        <f>BK124</f>
        <v>0</v>
      </c>
      <c r="K124" s="38"/>
      <c r="L124" s="39"/>
      <c r="M124" s="89"/>
      <c r="N124" s="73"/>
      <c r="O124" s="90"/>
      <c r="P124" s="155">
        <f>P125+P139+P160</f>
        <v>0</v>
      </c>
      <c r="Q124" s="90"/>
      <c r="R124" s="155">
        <f>R125+R139+R160</f>
        <v>0</v>
      </c>
      <c r="S124" s="90"/>
      <c r="T124" s="156">
        <f>T125+T139+T160</f>
        <v>0.37343800000000005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8" t="s">
        <v>74</v>
      </c>
      <c r="AU124" s="18" t="s">
        <v>129</v>
      </c>
      <c r="BK124" s="157">
        <f>BK125+BK139+BK160</f>
        <v>0</v>
      </c>
    </row>
    <row r="125" s="12" customFormat="1" ht="25.92" customHeight="1">
      <c r="A125" s="12"/>
      <c r="B125" s="158"/>
      <c r="C125" s="12"/>
      <c r="D125" s="159" t="s">
        <v>74</v>
      </c>
      <c r="E125" s="160" t="s">
        <v>153</v>
      </c>
      <c r="F125" s="160" t="s">
        <v>154</v>
      </c>
      <c r="G125" s="12"/>
      <c r="H125" s="12"/>
      <c r="I125" s="161"/>
      <c r="J125" s="162">
        <f>BK125</f>
        <v>0</v>
      </c>
      <c r="K125" s="12"/>
      <c r="L125" s="158"/>
      <c r="M125" s="163"/>
      <c r="N125" s="164"/>
      <c r="O125" s="164"/>
      <c r="P125" s="165">
        <f>P126+P130</f>
        <v>0</v>
      </c>
      <c r="Q125" s="164"/>
      <c r="R125" s="165">
        <f>R126+R130</f>
        <v>0</v>
      </c>
      <c r="S125" s="164"/>
      <c r="T125" s="166">
        <f>T126+T130</f>
        <v>0.014000000000000002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9" t="s">
        <v>83</v>
      </c>
      <c r="AT125" s="167" t="s">
        <v>74</v>
      </c>
      <c r="AU125" s="167" t="s">
        <v>75</v>
      </c>
      <c r="AY125" s="159" t="s">
        <v>155</v>
      </c>
      <c r="BK125" s="168">
        <f>BK126+BK130</f>
        <v>0</v>
      </c>
    </row>
    <row r="126" s="12" customFormat="1" ht="22.8" customHeight="1">
      <c r="A126" s="12"/>
      <c r="B126" s="158"/>
      <c r="C126" s="12"/>
      <c r="D126" s="159" t="s">
        <v>74</v>
      </c>
      <c r="E126" s="169" t="s">
        <v>218</v>
      </c>
      <c r="F126" s="169" t="s">
        <v>520</v>
      </c>
      <c r="G126" s="12"/>
      <c r="H126" s="12"/>
      <c r="I126" s="161"/>
      <c r="J126" s="170">
        <f>BK126</f>
        <v>0</v>
      </c>
      <c r="K126" s="12"/>
      <c r="L126" s="158"/>
      <c r="M126" s="163"/>
      <c r="N126" s="164"/>
      <c r="O126" s="164"/>
      <c r="P126" s="165">
        <f>SUM(P127:P129)</f>
        <v>0</v>
      </c>
      <c r="Q126" s="164"/>
      <c r="R126" s="165">
        <f>SUM(R127:R129)</f>
        <v>0</v>
      </c>
      <c r="S126" s="164"/>
      <c r="T126" s="166">
        <f>SUM(T127:T129)</f>
        <v>0.014000000000000002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9" t="s">
        <v>83</v>
      </c>
      <c r="AT126" s="167" t="s">
        <v>74</v>
      </c>
      <c r="AU126" s="167" t="s">
        <v>83</v>
      </c>
      <c r="AY126" s="159" t="s">
        <v>155</v>
      </c>
      <c r="BK126" s="168">
        <f>SUM(BK127:BK129)</f>
        <v>0</v>
      </c>
    </row>
    <row r="127" s="2" customFormat="1" ht="24.15" customHeight="1">
      <c r="A127" s="38"/>
      <c r="B127" s="171"/>
      <c r="C127" s="172" t="s">
        <v>83</v>
      </c>
      <c r="D127" s="172" t="s">
        <v>158</v>
      </c>
      <c r="E127" s="173" t="s">
        <v>530</v>
      </c>
      <c r="F127" s="174" t="s">
        <v>531</v>
      </c>
      <c r="G127" s="175" t="s">
        <v>188</v>
      </c>
      <c r="H127" s="176">
        <v>0.28000000000000003</v>
      </c>
      <c r="I127" s="177"/>
      <c r="J127" s="178">
        <f>ROUND(I127*H127,2)</f>
        <v>0</v>
      </c>
      <c r="K127" s="174" t="s">
        <v>162</v>
      </c>
      <c r="L127" s="39"/>
      <c r="M127" s="179" t="s">
        <v>1</v>
      </c>
      <c r="N127" s="180" t="s">
        <v>40</v>
      </c>
      <c r="O127" s="77"/>
      <c r="P127" s="181">
        <f>O127*H127</f>
        <v>0</v>
      </c>
      <c r="Q127" s="181">
        <v>0</v>
      </c>
      <c r="R127" s="181">
        <f>Q127*H127</f>
        <v>0</v>
      </c>
      <c r="S127" s="181">
        <v>0.050000000000000003</v>
      </c>
      <c r="T127" s="182">
        <f>S127*H127</f>
        <v>0.014000000000000002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83" t="s">
        <v>163</v>
      </c>
      <c r="AT127" s="183" t="s">
        <v>158</v>
      </c>
      <c r="AU127" s="183" t="s">
        <v>85</v>
      </c>
      <c r="AY127" s="18" t="s">
        <v>155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8" t="s">
        <v>83</v>
      </c>
      <c r="BK127" s="184">
        <f>ROUND(I127*H127,2)</f>
        <v>0</v>
      </c>
      <c r="BL127" s="18" t="s">
        <v>163</v>
      </c>
      <c r="BM127" s="183" t="s">
        <v>532</v>
      </c>
    </row>
    <row r="128" s="2" customFormat="1">
      <c r="A128" s="38"/>
      <c r="B128" s="39"/>
      <c r="C128" s="38"/>
      <c r="D128" s="185" t="s">
        <v>165</v>
      </c>
      <c r="E128" s="38"/>
      <c r="F128" s="186" t="s">
        <v>533</v>
      </c>
      <c r="G128" s="38"/>
      <c r="H128" s="38"/>
      <c r="I128" s="187"/>
      <c r="J128" s="38"/>
      <c r="K128" s="38"/>
      <c r="L128" s="39"/>
      <c r="M128" s="188"/>
      <c r="N128" s="189"/>
      <c r="O128" s="77"/>
      <c r="P128" s="77"/>
      <c r="Q128" s="77"/>
      <c r="R128" s="77"/>
      <c r="S128" s="77"/>
      <c r="T128" s="7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8" t="s">
        <v>165</v>
      </c>
      <c r="AU128" s="18" t="s">
        <v>85</v>
      </c>
    </row>
    <row r="129" s="13" customFormat="1">
      <c r="A129" s="13"/>
      <c r="B129" s="190"/>
      <c r="C129" s="13"/>
      <c r="D129" s="191" t="s">
        <v>192</v>
      </c>
      <c r="E129" s="192" t="s">
        <v>1</v>
      </c>
      <c r="F129" s="193" t="s">
        <v>777</v>
      </c>
      <c r="G129" s="13"/>
      <c r="H129" s="194">
        <v>0.28000000000000003</v>
      </c>
      <c r="I129" s="195"/>
      <c r="J129" s="13"/>
      <c r="K129" s="13"/>
      <c r="L129" s="190"/>
      <c r="M129" s="196"/>
      <c r="N129" s="197"/>
      <c r="O129" s="197"/>
      <c r="P129" s="197"/>
      <c r="Q129" s="197"/>
      <c r="R129" s="197"/>
      <c r="S129" s="197"/>
      <c r="T129" s="19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92" t="s">
        <v>192</v>
      </c>
      <c r="AU129" s="192" t="s">
        <v>85</v>
      </c>
      <c r="AV129" s="13" t="s">
        <v>85</v>
      </c>
      <c r="AW129" s="13" t="s">
        <v>31</v>
      </c>
      <c r="AX129" s="13" t="s">
        <v>83</v>
      </c>
      <c r="AY129" s="192" t="s">
        <v>155</v>
      </c>
    </row>
    <row r="130" s="12" customFormat="1" ht="22.8" customHeight="1">
      <c r="A130" s="12"/>
      <c r="B130" s="158"/>
      <c r="C130" s="12"/>
      <c r="D130" s="159" t="s">
        <v>74</v>
      </c>
      <c r="E130" s="169" t="s">
        <v>156</v>
      </c>
      <c r="F130" s="169" t="s">
        <v>157</v>
      </c>
      <c r="G130" s="12"/>
      <c r="H130" s="12"/>
      <c r="I130" s="161"/>
      <c r="J130" s="170">
        <f>BK130</f>
        <v>0</v>
      </c>
      <c r="K130" s="12"/>
      <c r="L130" s="158"/>
      <c r="M130" s="163"/>
      <c r="N130" s="164"/>
      <c r="O130" s="164"/>
      <c r="P130" s="165">
        <f>SUM(P131:P138)</f>
        <v>0</v>
      </c>
      <c r="Q130" s="164"/>
      <c r="R130" s="165">
        <f>SUM(R131:R138)</f>
        <v>0</v>
      </c>
      <c r="S130" s="164"/>
      <c r="T130" s="166">
        <f>SUM(T131:T138)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9" t="s">
        <v>83</v>
      </c>
      <c r="AT130" s="167" t="s">
        <v>74</v>
      </c>
      <c r="AU130" s="167" t="s">
        <v>83</v>
      </c>
      <c r="AY130" s="159" t="s">
        <v>155</v>
      </c>
      <c r="BK130" s="168">
        <f>SUM(BK131:BK138)</f>
        <v>0</v>
      </c>
    </row>
    <row r="131" s="2" customFormat="1" ht="24.15" customHeight="1">
      <c r="A131" s="38"/>
      <c r="B131" s="171"/>
      <c r="C131" s="172" t="s">
        <v>85</v>
      </c>
      <c r="D131" s="172" t="s">
        <v>158</v>
      </c>
      <c r="E131" s="173" t="s">
        <v>159</v>
      </c>
      <c r="F131" s="174" t="s">
        <v>160</v>
      </c>
      <c r="G131" s="175" t="s">
        <v>161</v>
      </c>
      <c r="H131" s="176">
        <v>0.373</v>
      </c>
      <c r="I131" s="177"/>
      <c r="J131" s="178">
        <f>ROUND(I131*H131,2)</f>
        <v>0</v>
      </c>
      <c r="K131" s="174" t="s">
        <v>162</v>
      </c>
      <c r="L131" s="39"/>
      <c r="M131" s="179" t="s">
        <v>1</v>
      </c>
      <c r="N131" s="180" t="s">
        <v>40</v>
      </c>
      <c r="O131" s="77"/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83" t="s">
        <v>163</v>
      </c>
      <c r="AT131" s="183" t="s">
        <v>158</v>
      </c>
      <c r="AU131" s="183" t="s">
        <v>85</v>
      </c>
      <c r="AY131" s="18" t="s">
        <v>155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8" t="s">
        <v>83</v>
      </c>
      <c r="BK131" s="184">
        <f>ROUND(I131*H131,2)</f>
        <v>0</v>
      </c>
      <c r="BL131" s="18" t="s">
        <v>163</v>
      </c>
      <c r="BM131" s="183" t="s">
        <v>691</v>
      </c>
    </row>
    <row r="132" s="2" customFormat="1">
      <c r="A132" s="38"/>
      <c r="B132" s="39"/>
      <c r="C132" s="38"/>
      <c r="D132" s="185" t="s">
        <v>165</v>
      </c>
      <c r="E132" s="38"/>
      <c r="F132" s="186" t="s">
        <v>166</v>
      </c>
      <c r="G132" s="38"/>
      <c r="H132" s="38"/>
      <c r="I132" s="187"/>
      <c r="J132" s="38"/>
      <c r="K132" s="38"/>
      <c r="L132" s="39"/>
      <c r="M132" s="188"/>
      <c r="N132" s="189"/>
      <c r="O132" s="77"/>
      <c r="P132" s="77"/>
      <c r="Q132" s="77"/>
      <c r="R132" s="77"/>
      <c r="S132" s="77"/>
      <c r="T132" s="7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8" t="s">
        <v>165</v>
      </c>
      <c r="AU132" s="18" t="s">
        <v>85</v>
      </c>
    </row>
    <row r="133" s="2" customFormat="1" ht="24.15" customHeight="1">
      <c r="A133" s="38"/>
      <c r="B133" s="171"/>
      <c r="C133" s="172" t="s">
        <v>171</v>
      </c>
      <c r="D133" s="172" t="s">
        <v>158</v>
      </c>
      <c r="E133" s="173" t="s">
        <v>167</v>
      </c>
      <c r="F133" s="174" t="s">
        <v>168</v>
      </c>
      <c r="G133" s="175" t="s">
        <v>161</v>
      </c>
      <c r="H133" s="176">
        <v>0.373</v>
      </c>
      <c r="I133" s="177"/>
      <c r="J133" s="178">
        <f>ROUND(I133*H133,2)</f>
        <v>0</v>
      </c>
      <c r="K133" s="174" t="s">
        <v>162</v>
      </c>
      <c r="L133" s="39"/>
      <c r="M133" s="179" t="s">
        <v>1</v>
      </c>
      <c r="N133" s="180" t="s">
        <v>40</v>
      </c>
      <c r="O133" s="77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83" t="s">
        <v>163</v>
      </c>
      <c r="AT133" s="183" t="s">
        <v>158</v>
      </c>
      <c r="AU133" s="183" t="s">
        <v>85</v>
      </c>
      <c r="AY133" s="18" t="s">
        <v>155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8" t="s">
        <v>83</v>
      </c>
      <c r="BK133" s="184">
        <f>ROUND(I133*H133,2)</f>
        <v>0</v>
      </c>
      <c r="BL133" s="18" t="s">
        <v>163</v>
      </c>
      <c r="BM133" s="183" t="s">
        <v>692</v>
      </c>
    </row>
    <row r="134" s="2" customFormat="1">
      <c r="A134" s="38"/>
      <c r="B134" s="39"/>
      <c r="C134" s="38"/>
      <c r="D134" s="185" t="s">
        <v>165</v>
      </c>
      <c r="E134" s="38"/>
      <c r="F134" s="186" t="s">
        <v>170</v>
      </c>
      <c r="G134" s="38"/>
      <c r="H134" s="38"/>
      <c r="I134" s="187"/>
      <c r="J134" s="38"/>
      <c r="K134" s="38"/>
      <c r="L134" s="39"/>
      <c r="M134" s="188"/>
      <c r="N134" s="189"/>
      <c r="O134" s="77"/>
      <c r="P134" s="77"/>
      <c r="Q134" s="77"/>
      <c r="R134" s="77"/>
      <c r="S134" s="77"/>
      <c r="T134" s="7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8" t="s">
        <v>165</v>
      </c>
      <c r="AU134" s="18" t="s">
        <v>85</v>
      </c>
    </row>
    <row r="135" s="2" customFormat="1" ht="24.15" customHeight="1">
      <c r="A135" s="38"/>
      <c r="B135" s="171"/>
      <c r="C135" s="172" t="s">
        <v>163</v>
      </c>
      <c r="D135" s="172" t="s">
        <v>158</v>
      </c>
      <c r="E135" s="173" t="s">
        <v>172</v>
      </c>
      <c r="F135" s="174" t="s">
        <v>173</v>
      </c>
      <c r="G135" s="175" t="s">
        <v>161</v>
      </c>
      <c r="H135" s="176">
        <v>3.73</v>
      </c>
      <c r="I135" s="177"/>
      <c r="J135" s="178">
        <f>ROUND(I135*H135,2)</f>
        <v>0</v>
      </c>
      <c r="K135" s="174" t="s">
        <v>162</v>
      </c>
      <c r="L135" s="39"/>
      <c r="M135" s="179" t="s">
        <v>1</v>
      </c>
      <c r="N135" s="180" t="s">
        <v>40</v>
      </c>
      <c r="O135" s="77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83" t="s">
        <v>163</v>
      </c>
      <c r="AT135" s="183" t="s">
        <v>158</v>
      </c>
      <c r="AU135" s="183" t="s">
        <v>85</v>
      </c>
      <c r="AY135" s="18" t="s">
        <v>155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8" t="s">
        <v>83</v>
      </c>
      <c r="BK135" s="184">
        <f>ROUND(I135*H135,2)</f>
        <v>0</v>
      </c>
      <c r="BL135" s="18" t="s">
        <v>163</v>
      </c>
      <c r="BM135" s="183" t="s">
        <v>693</v>
      </c>
    </row>
    <row r="136" s="2" customFormat="1">
      <c r="A136" s="38"/>
      <c r="B136" s="39"/>
      <c r="C136" s="38"/>
      <c r="D136" s="185" t="s">
        <v>165</v>
      </c>
      <c r="E136" s="38"/>
      <c r="F136" s="186" t="s">
        <v>175</v>
      </c>
      <c r="G136" s="38"/>
      <c r="H136" s="38"/>
      <c r="I136" s="187"/>
      <c r="J136" s="38"/>
      <c r="K136" s="38"/>
      <c r="L136" s="39"/>
      <c r="M136" s="188"/>
      <c r="N136" s="189"/>
      <c r="O136" s="77"/>
      <c r="P136" s="77"/>
      <c r="Q136" s="77"/>
      <c r="R136" s="77"/>
      <c r="S136" s="77"/>
      <c r="T136" s="7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8" t="s">
        <v>165</v>
      </c>
      <c r="AU136" s="18" t="s">
        <v>85</v>
      </c>
    </row>
    <row r="137" s="2" customFormat="1" ht="44.25" customHeight="1">
      <c r="A137" s="38"/>
      <c r="B137" s="171"/>
      <c r="C137" s="172" t="s">
        <v>185</v>
      </c>
      <c r="D137" s="172" t="s">
        <v>158</v>
      </c>
      <c r="E137" s="173" t="s">
        <v>176</v>
      </c>
      <c r="F137" s="174" t="s">
        <v>177</v>
      </c>
      <c r="G137" s="175" t="s">
        <v>161</v>
      </c>
      <c r="H137" s="176">
        <v>0.373</v>
      </c>
      <c r="I137" s="177"/>
      <c r="J137" s="178">
        <f>ROUND(I137*H137,2)</f>
        <v>0</v>
      </c>
      <c r="K137" s="174" t="s">
        <v>178</v>
      </c>
      <c r="L137" s="39"/>
      <c r="M137" s="179" t="s">
        <v>1</v>
      </c>
      <c r="N137" s="180" t="s">
        <v>40</v>
      </c>
      <c r="O137" s="77"/>
      <c r="P137" s="181">
        <f>O137*H137</f>
        <v>0</v>
      </c>
      <c r="Q137" s="181">
        <v>0</v>
      </c>
      <c r="R137" s="181">
        <f>Q137*H137</f>
        <v>0</v>
      </c>
      <c r="S137" s="181">
        <v>0</v>
      </c>
      <c r="T137" s="18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83" t="s">
        <v>163</v>
      </c>
      <c r="AT137" s="183" t="s">
        <v>158</v>
      </c>
      <c r="AU137" s="183" t="s">
        <v>85</v>
      </c>
      <c r="AY137" s="18" t="s">
        <v>155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8" t="s">
        <v>83</v>
      </c>
      <c r="BK137" s="184">
        <f>ROUND(I137*H137,2)</f>
        <v>0</v>
      </c>
      <c r="BL137" s="18" t="s">
        <v>163</v>
      </c>
      <c r="BM137" s="183" t="s">
        <v>540</v>
      </c>
    </row>
    <row r="138" s="2" customFormat="1">
      <c r="A138" s="38"/>
      <c r="B138" s="39"/>
      <c r="C138" s="38"/>
      <c r="D138" s="185" t="s">
        <v>165</v>
      </c>
      <c r="E138" s="38"/>
      <c r="F138" s="186" t="s">
        <v>180</v>
      </c>
      <c r="G138" s="38"/>
      <c r="H138" s="38"/>
      <c r="I138" s="187"/>
      <c r="J138" s="38"/>
      <c r="K138" s="38"/>
      <c r="L138" s="39"/>
      <c r="M138" s="188"/>
      <c r="N138" s="189"/>
      <c r="O138" s="77"/>
      <c r="P138" s="77"/>
      <c r="Q138" s="77"/>
      <c r="R138" s="77"/>
      <c r="S138" s="77"/>
      <c r="T138" s="7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8" t="s">
        <v>165</v>
      </c>
      <c r="AU138" s="18" t="s">
        <v>85</v>
      </c>
    </row>
    <row r="139" s="12" customFormat="1" ht="25.92" customHeight="1">
      <c r="A139" s="12"/>
      <c r="B139" s="158"/>
      <c r="C139" s="12"/>
      <c r="D139" s="159" t="s">
        <v>74</v>
      </c>
      <c r="E139" s="160" t="s">
        <v>181</v>
      </c>
      <c r="F139" s="160" t="s">
        <v>182</v>
      </c>
      <c r="G139" s="12"/>
      <c r="H139" s="12"/>
      <c r="I139" s="161"/>
      <c r="J139" s="162">
        <f>BK139</f>
        <v>0</v>
      </c>
      <c r="K139" s="12"/>
      <c r="L139" s="158"/>
      <c r="M139" s="163"/>
      <c r="N139" s="164"/>
      <c r="O139" s="164"/>
      <c r="P139" s="165">
        <f>P140+P144</f>
        <v>0</v>
      </c>
      <c r="Q139" s="164"/>
      <c r="R139" s="165">
        <f>R140+R144</f>
        <v>0</v>
      </c>
      <c r="S139" s="164"/>
      <c r="T139" s="166">
        <f>T140+T144</f>
        <v>0.35943800000000004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59" t="s">
        <v>85</v>
      </c>
      <c r="AT139" s="167" t="s">
        <v>74</v>
      </c>
      <c r="AU139" s="167" t="s">
        <v>75</v>
      </c>
      <c r="AY139" s="159" t="s">
        <v>155</v>
      </c>
      <c r="BK139" s="168">
        <f>BK140+BK144</f>
        <v>0</v>
      </c>
    </row>
    <row r="140" s="12" customFormat="1" ht="22.8" customHeight="1">
      <c r="A140" s="12"/>
      <c r="B140" s="158"/>
      <c r="C140" s="12"/>
      <c r="D140" s="159" t="s">
        <v>74</v>
      </c>
      <c r="E140" s="169" t="s">
        <v>183</v>
      </c>
      <c r="F140" s="169" t="s">
        <v>184</v>
      </c>
      <c r="G140" s="12"/>
      <c r="H140" s="12"/>
      <c r="I140" s="161"/>
      <c r="J140" s="170">
        <f>BK140</f>
        <v>0</v>
      </c>
      <c r="K140" s="12"/>
      <c r="L140" s="158"/>
      <c r="M140" s="163"/>
      <c r="N140" s="164"/>
      <c r="O140" s="164"/>
      <c r="P140" s="165">
        <f>SUM(P141:P143)</f>
        <v>0</v>
      </c>
      <c r="Q140" s="164"/>
      <c r="R140" s="165">
        <f>SUM(R141:R143)</f>
        <v>0</v>
      </c>
      <c r="S140" s="164"/>
      <c r="T140" s="166">
        <f>SUM(T141:T143)</f>
        <v>0.29931000000000002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59" t="s">
        <v>85</v>
      </c>
      <c r="AT140" s="167" t="s">
        <v>74</v>
      </c>
      <c r="AU140" s="167" t="s">
        <v>83</v>
      </c>
      <c r="AY140" s="159" t="s">
        <v>155</v>
      </c>
      <c r="BK140" s="168">
        <f>SUM(BK141:BK143)</f>
        <v>0</v>
      </c>
    </row>
    <row r="141" s="2" customFormat="1" ht="24.15" customHeight="1">
      <c r="A141" s="38"/>
      <c r="B141" s="171"/>
      <c r="C141" s="172" t="s">
        <v>195</v>
      </c>
      <c r="D141" s="172" t="s">
        <v>158</v>
      </c>
      <c r="E141" s="173" t="s">
        <v>196</v>
      </c>
      <c r="F141" s="174" t="s">
        <v>197</v>
      </c>
      <c r="G141" s="175" t="s">
        <v>188</v>
      </c>
      <c r="H141" s="176">
        <v>18.140000000000001</v>
      </c>
      <c r="I141" s="177"/>
      <c r="J141" s="178">
        <f>ROUND(I141*H141,2)</f>
        <v>0</v>
      </c>
      <c r="K141" s="174" t="s">
        <v>178</v>
      </c>
      <c r="L141" s="39"/>
      <c r="M141" s="179" t="s">
        <v>1</v>
      </c>
      <c r="N141" s="180" t="s">
        <v>40</v>
      </c>
      <c r="O141" s="77"/>
      <c r="P141" s="181">
        <f>O141*H141</f>
        <v>0</v>
      </c>
      <c r="Q141" s="181">
        <v>0</v>
      </c>
      <c r="R141" s="181">
        <f>Q141*H141</f>
        <v>0</v>
      </c>
      <c r="S141" s="181">
        <v>0.016500000000000001</v>
      </c>
      <c r="T141" s="182">
        <f>S141*H141</f>
        <v>0.29931000000000002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83" t="s">
        <v>189</v>
      </c>
      <c r="AT141" s="183" t="s">
        <v>158</v>
      </c>
      <c r="AU141" s="183" t="s">
        <v>85</v>
      </c>
      <c r="AY141" s="18" t="s">
        <v>155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8" t="s">
        <v>83</v>
      </c>
      <c r="BK141" s="184">
        <f>ROUND(I141*H141,2)</f>
        <v>0</v>
      </c>
      <c r="BL141" s="18" t="s">
        <v>189</v>
      </c>
      <c r="BM141" s="183" t="s">
        <v>695</v>
      </c>
    </row>
    <row r="142" s="2" customFormat="1">
      <c r="A142" s="38"/>
      <c r="B142" s="39"/>
      <c r="C142" s="38"/>
      <c r="D142" s="185" t="s">
        <v>165</v>
      </c>
      <c r="E142" s="38"/>
      <c r="F142" s="186" t="s">
        <v>199</v>
      </c>
      <c r="G142" s="38"/>
      <c r="H142" s="38"/>
      <c r="I142" s="187"/>
      <c r="J142" s="38"/>
      <c r="K142" s="38"/>
      <c r="L142" s="39"/>
      <c r="M142" s="188"/>
      <c r="N142" s="189"/>
      <c r="O142" s="77"/>
      <c r="P142" s="77"/>
      <c r="Q142" s="77"/>
      <c r="R142" s="77"/>
      <c r="S142" s="77"/>
      <c r="T142" s="7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8" t="s">
        <v>165</v>
      </c>
      <c r="AU142" s="18" t="s">
        <v>85</v>
      </c>
    </row>
    <row r="143" s="13" customFormat="1">
      <c r="A143" s="13"/>
      <c r="B143" s="190"/>
      <c r="C143" s="13"/>
      <c r="D143" s="191" t="s">
        <v>192</v>
      </c>
      <c r="E143" s="192" t="s">
        <v>1</v>
      </c>
      <c r="F143" s="193" t="s">
        <v>778</v>
      </c>
      <c r="G143" s="13"/>
      <c r="H143" s="194">
        <v>18.140000000000001</v>
      </c>
      <c r="I143" s="195"/>
      <c r="J143" s="13"/>
      <c r="K143" s="13"/>
      <c r="L143" s="190"/>
      <c r="M143" s="196"/>
      <c r="N143" s="197"/>
      <c r="O143" s="197"/>
      <c r="P143" s="197"/>
      <c r="Q143" s="197"/>
      <c r="R143" s="197"/>
      <c r="S143" s="197"/>
      <c r="T143" s="19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2" t="s">
        <v>192</v>
      </c>
      <c r="AU143" s="192" t="s">
        <v>85</v>
      </c>
      <c r="AV143" s="13" t="s">
        <v>85</v>
      </c>
      <c r="AW143" s="13" t="s">
        <v>31</v>
      </c>
      <c r="AX143" s="13" t="s">
        <v>83</v>
      </c>
      <c r="AY143" s="192" t="s">
        <v>155</v>
      </c>
    </row>
    <row r="144" s="12" customFormat="1" ht="22.8" customHeight="1">
      <c r="A144" s="12"/>
      <c r="B144" s="158"/>
      <c r="C144" s="12"/>
      <c r="D144" s="159" t="s">
        <v>74</v>
      </c>
      <c r="E144" s="169" t="s">
        <v>216</v>
      </c>
      <c r="F144" s="169" t="s">
        <v>217</v>
      </c>
      <c r="G144" s="12"/>
      <c r="H144" s="12"/>
      <c r="I144" s="161"/>
      <c r="J144" s="170">
        <f>BK144</f>
        <v>0</v>
      </c>
      <c r="K144" s="12"/>
      <c r="L144" s="158"/>
      <c r="M144" s="163"/>
      <c r="N144" s="164"/>
      <c r="O144" s="164"/>
      <c r="P144" s="165">
        <f>SUM(P145:P159)</f>
        <v>0</v>
      </c>
      <c r="Q144" s="164"/>
      <c r="R144" s="165">
        <f>SUM(R145:R159)</f>
        <v>0</v>
      </c>
      <c r="S144" s="164"/>
      <c r="T144" s="166">
        <f>SUM(T145:T159)</f>
        <v>0.060128000000000001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59" t="s">
        <v>85</v>
      </c>
      <c r="AT144" s="167" t="s">
        <v>74</v>
      </c>
      <c r="AU144" s="167" t="s">
        <v>83</v>
      </c>
      <c r="AY144" s="159" t="s">
        <v>155</v>
      </c>
      <c r="BK144" s="168">
        <f>SUM(BK145:BK159)</f>
        <v>0</v>
      </c>
    </row>
    <row r="145" s="2" customFormat="1" ht="16.5" customHeight="1">
      <c r="A145" s="38"/>
      <c r="B145" s="171"/>
      <c r="C145" s="172" t="s">
        <v>203</v>
      </c>
      <c r="D145" s="172" t="s">
        <v>158</v>
      </c>
      <c r="E145" s="173" t="s">
        <v>219</v>
      </c>
      <c r="F145" s="174" t="s">
        <v>220</v>
      </c>
      <c r="G145" s="175" t="s">
        <v>221</v>
      </c>
      <c r="H145" s="176">
        <v>6</v>
      </c>
      <c r="I145" s="177"/>
      <c r="J145" s="178">
        <f>ROUND(I145*H145,2)</f>
        <v>0</v>
      </c>
      <c r="K145" s="174" t="s">
        <v>162</v>
      </c>
      <c r="L145" s="39"/>
      <c r="M145" s="179" t="s">
        <v>1</v>
      </c>
      <c r="N145" s="180" t="s">
        <v>40</v>
      </c>
      <c r="O145" s="77"/>
      <c r="P145" s="181">
        <f>O145*H145</f>
        <v>0</v>
      </c>
      <c r="Q145" s="181">
        <v>0</v>
      </c>
      <c r="R145" s="181">
        <f>Q145*H145</f>
        <v>0</v>
      </c>
      <c r="S145" s="181">
        <v>0.0017600000000000001</v>
      </c>
      <c r="T145" s="182">
        <f>S145*H145</f>
        <v>0.01056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83" t="s">
        <v>189</v>
      </c>
      <c r="AT145" s="183" t="s">
        <v>158</v>
      </c>
      <c r="AU145" s="183" t="s">
        <v>85</v>
      </c>
      <c r="AY145" s="18" t="s">
        <v>155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8" t="s">
        <v>83</v>
      </c>
      <c r="BK145" s="184">
        <f>ROUND(I145*H145,2)</f>
        <v>0</v>
      </c>
      <c r="BL145" s="18" t="s">
        <v>189</v>
      </c>
      <c r="BM145" s="183" t="s">
        <v>569</v>
      </c>
    </row>
    <row r="146" s="2" customFormat="1">
      <c r="A146" s="38"/>
      <c r="B146" s="39"/>
      <c r="C146" s="38"/>
      <c r="D146" s="185" t="s">
        <v>165</v>
      </c>
      <c r="E146" s="38"/>
      <c r="F146" s="186" t="s">
        <v>223</v>
      </c>
      <c r="G146" s="38"/>
      <c r="H146" s="38"/>
      <c r="I146" s="187"/>
      <c r="J146" s="38"/>
      <c r="K146" s="38"/>
      <c r="L146" s="39"/>
      <c r="M146" s="188"/>
      <c r="N146" s="189"/>
      <c r="O146" s="77"/>
      <c r="P146" s="77"/>
      <c r="Q146" s="77"/>
      <c r="R146" s="77"/>
      <c r="S146" s="77"/>
      <c r="T146" s="7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8" t="s">
        <v>165</v>
      </c>
      <c r="AU146" s="18" t="s">
        <v>85</v>
      </c>
    </row>
    <row r="147" s="13" customFormat="1">
      <c r="A147" s="13"/>
      <c r="B147" s="190"/>
      <c r="C147" s="13"/>
      <c r="D147" s="191" t="s">
        <v>192</v>
      </c>
      <c r="E147" s="192" t="s">
        <v>1</v>
      </c>
      <c r="F147" s="193" t="s">
        <v>195</v>
      </c>
      <c r="G147" s="13"/>
      <c r="H147" s="194">
        <v>6</v>
      </c>
      <c r="I147" s="195"/>
      <c r="J147" s="13"/>
      <c r="K147" s="13"/>
      <c r="L147" s="190"/>
      <c r="M147" s="196"/>
      <c r="N147" s="197"/>
      <c r="O147" s="197"/>
      <c r="P147" s="197"/>
      <c r="Q147" s="197"/>
      <c r="R147" s="197"/>
      <c r="S147" s="197"/>
      <c r="T147" s="19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2" t="s">
        <v>192</v>
      </c>
      <c r="AU147" s="192" t="s">
        <v>85</v>
      </c>
      <c r="AV147" s="13" t="s">
        <v>85</v>
      </c>
      <c r="AW147" s="13" t="s">
        <v>31</v>
      </c>
      <c r="AX147" s="13" t="s">
        <v>83</v>
      </c>
      <c r="AY147" s="192" t="s">
        <v>155</v>
      </c>
    </row>
    <row r="148" s="2" customFormat="1" ht="16.5" customHeight="1">
      <c r="A148" s="38"/>
      <c r="B148" s="171"/>
      <c r="C148" s="172" t="s">
        <v>210</v>
      </c>
      <c r="D148" s="172" t="s">
        <v>158</v>
      </c>
      <c r="E148" s="173" t="s">
        <v>702</v>
      </c>
      <c r="F148" s="174" t="s">
        <v>703</v>
      </c>
      <c r="G148" s="175" t="s">
        <v>221</v>
      </c>
      <c r="H148" s="176">
        <v>11.199999999999999</v>
      </c>
      <c r="I148" s="177"/>
      <c r="J148" s="178">
        <f>ROUND(I148*H148,2)</f>
        <v>0</v>
      </c>
      <c r="K148" s="174" t="s">
        <v>162</v>
      </c>
      <c r="L148" s="39"/>
      <c r="M148" s="179" t="s">
        <v>1</v>
      </c>
      <c r="N148" s="180" t="s">
        <v>40</v>
      </c>
      <c r="O148" s="77"/>
      <c r="P148" s="181">
        <f>O148*H148</f>
        <v>0</v>
      </c>
      <c r="Q148" s="181">
        <v>0</v>
      </c>
      <c r="R148" s="181">
        <f>Q148*H148</f>
        <v>0</v>
      </c>
      <c r="S148" s="181">
        <v>0.00067000000000000002</v>
      </c>
      <c r="T148" s="182">
        <f>S148*H148</f>
        <v>0.0075039999999999994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83" t="s">
        <v>189</v>
      </c>
      <c r="AT148" s="183" t="s">
        <v>158</v>
      </c>
      <c r="AU148" s="183" t="s">
        <v>85</v>
      </c>
      <c r="AY148" s="18" t="s">
        <v>155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8" t="s">
        <v>83</v>
      </c>
      <c r="BK148" s="184">
        <f>ROUND(I148*H148,2)</f>
        <v>0</v>
      </c>
      <c r="BL148" s="18" t="s">
        <v>189</v>
      </c>
      <c r="BM148" s="183" t="s">
        <v>704</v>
      </c>
    </row>
    <row r="149" s="2" customFormat="1">
      <c r="A149" s="38"/>
      <c r="B149" s="39"/>
      <c r="C149" s="38"/>
      <c r="D149" s="185" t="s">
        <v>165</v>
      </c>
      <c r="E149" s="38"/>
      <c r="F149" s="186" t="s">
        <v>705</v>
      </c>
      <c r="G149" s="38"/>
      <c r="H149" s="38"/>
      <c r="I149" s="187"/>
      <c r="J149" s="38"/>
      <c r="K149" s="38"/>
      <c r="L149" s="39"/>
      <c r="M149" s="188"/>
      <c r="N149" s="189"/>
      <c r="O149" s="77"/>
      <c r="P149" s="77"/>
      <c r="Q149" s="77"/>
      <c r="R149" s="77"/>
      <c r="S149" s="77"/>
      <c r="T149" s="7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8" t="s">
        <v>165</v>
      </c>
      <c r="AU149" s="18" t="s">
        <v>85</v>
      </c>
    </row>
    <row r="150" s="13" customFormat="1">
      <c r="A150" s="13"/>
      <c r="B150" s="190"/>
      <c r="C150" s="13"/>
      <c r="D150" s="191" t="s">
        <v>192</v>
      </c>
      <c r="E150" s="192" t="s">
        <v>1</v>
      </c>
      <c r="F150" s="193" t="s">
        <v>779</v>
      </c>
      <c r="G150" s="13"/>
      <c r="H150" s="194">
        <v>11.199999999999999</v>
      </c>
      <c r="I150" s="195"/>
      <c r="J150" s="13"/>
      <c r="K150" s="13"/>
      <c r="L150" s="190"/>
      <c r="M150" s="196"/>
      <c r="N150" s="197"/>
      <c r="O150" s="197"/>
      <c r="P150" s="197"/>
      <c r="Q150" s="197"/>
      <c r="R150" s="197"/>
      <c r="S150" s="197"/>
      <c r="T150" s="19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92" t="s">
        <v>192</v>
      </c>
      <c r="AU150" s="192" t="s">
        <v>85</v>
      </c>
      <c r="AV150" s="13" t="s">
        <v>85</v>
      </c>
      <c r="AW150" s="13" t="s">
        <v>31</v>
      </c>
      <c r="AX150" s="13" t="s">
        <v>83</v>
      </c>
      <c r="AY150" s="192" t="s">
        <v>155</v>
      </c>
    </row>
    <row r="151" s="2" customFormat="1" ht="24.15" customHeight="1">
      <c r="A151" s="38"/>
      <c r="B151" s="171"/>
      <c r="C151" s="172" t="s">
        <v>218</v>
      </c>
      <c r="D151" s="172" t="s">
        <v>158</v>
      </c>
      <c r="E151" s="173" t="s">
        <v>226</v>
      </c>
      <c r="F151" s="174" t="s">
        <v>227</v>
      </c>
      <c r="G151" s="175" t="s">
        <v>221</v>
      </c>
      <c r="H151" s="176">
        <v>5.2000000000000002</v>
      </c>
      <c r="I151" s="177"/>
      <c r="J151" s="178">
        <f>ROUND(I151*H151,2)</f>
        <v>0</v>
      </c>
      <c r="K151" s="174" t="s">
        <v>162</v>
      </c>
      <c r="L151" s="39"/>
      <c r="M151" s="179" t="s">
        <v>1</v>
      </c>
      <c r="N151" s="180" t="s">
        <v>40</v>
      </c>
      <c r="O151" s="77"/>
      <c r="P151" s="181">
        <f>O151*H151</f>
        <v>0</v>
      </c>
      <c r="Q151" s="181">
        <v>0</v>
      </c>
      <c r="R151" s="181">
        <f>Q151*H151</f>
        <v>0</v>
      </c>
      <c r="S151" s="181">
        <v>0.00191</v>
      </c>
      <c r="T151" s="182">
        <f>S151*H151</f>
        <v>0.0099319999999999999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83" t="s">
        <v>189</v>
      </c>
      <c r="AT151" s="183" t="s">
        <v>158</v>
      </c>
      <c r="AU151" s="183" t="s">
        <v>85</v>
      </c>
      <c r="AY151" s="18" t="s">
        <v>155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8" t="s">
        <v>83</v>
      </c>
      <c r="BK151" s="184">
        <f>ROUND(I151*H151,2)</f>
        <v>0</v>
      </c>
      <c r="BL151" s="18" t="s">
        <v>189</v>
      </c>
      <c r="BM151" s="183" t="s">
        <v>574</v>
      </c>
    </row>
    <row r="152" s="2" customFormat="1">
      <c r="A152" s="38"/>
      <c r="B152" s="39"/>
      <c r="C152" s="38"/>
      <c r="D152" s="185" t="s">
        <v>165</v>
      </c>
      <c r="E152" s="38"/>
      <c r="F152" s="186" t="s">
        <v>229</v>
      </c>
      <c r="G152" s="38"/>
      <c r="H152" s="38"/>
      <c r="I152" s="187"/>
      <c r="J152" s="38"/>
      <c r="K152" s="38"/>
      <c r="L152" s="39"/>
      <c r="M152" s="188"/>
      <c r="N152" s="189"/>
      <c r="O152" s="77"/>
      <c r="P152" s="77"/>
      <c r="Q152" s="77"/>
      <c r="R152" s="77"/>
      <c r="S152" s="77"/>
      <c r="T152" s="7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8" t="s">
        <v>165</v>
      </c>
      <c r="AU152" s="18" t="s">
        <v>85</v>
      </c>
    </row>
    <row r="153" s="13" customFormat="1">
      <c r="A153" s="13"/>
      <c r="B153" s="190"/>
      <c r="C153" s="13"/>
      <c r="D153" s="191" t="s">
        <v>192</v>
      </c>
      <c r="E153" s="192" t="s">
        <v>1</v>
      </c>
      <c r="F153" s="193" t="s">
        <v>780</v>
      </c>
      <c r="G153" s="13"/>
      <c r="H153" s="194">
        <v>5.2000000000000002</v>
      </c>
      <c r="I153" s="195"/>
      <c r="J153" s="13"/>
      <c r="K153" s="13"/>
      <c r="L153" s="190"/>
      <c r="M153" s="196"/>
      <c r="N153" s="197"/>
      <c r="O153" s="197"/>
      <c r="P153" s="197"/>
      <c r="Q153" s="197"/>
      <c r="R153" s="197"/>
      <c r="S153" s="197"/>
      <c r="T153" s="19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92" t="s">
        <v>192</v>
      </c>
      <c r="AU153" s="192" t="s">
        <v>85</v>
      </c>
      <c r="AV153" s="13" t="s">
        <v>85</v>
      </c>
      <c r="AW153" s="13" t="s">
        <v>31</v>
      </c>
      <c r="AX153" s="13" t="s">
        <v>83</v>
      </c>
      <c r="AY153" s="192" t="s">
        <v>155</v>
      </c>
    </row>
    <row r="154" s="2" customFormat="1" ht="16.5" customHeight="1">
      <c r="A154" s="38"/>
      <c r="B154" s="171"/>
      <c r="C154" s="172" t="s">
        <v>225</v>
      </c>
      <c r="D154" s="172" t="s">
        <v>158</v>
      </c>
      <c r="E154" s="173" t="s">
        <v>740</v>
      </c>
      <c r="F154" s="174" t="s">
        <v>741</v>
      </c>
      <c r="G154" s="175" t="s">
        <v>221</v>
      </c>
      <c r="H154" s="176">
        <v>6.5999999999999996</v>
      </c>
      <c r="I154" s="177"/>
      <c r="J154" s="178">
        <f>ROUND(I154*H154,2)</f>
        <v>0</v>
      </c>
      <c r="K154" s="174" t="s">
        <v>162</v>
      </c>
      <c r="L154" s="39"/>
      <c r="M154" s="179" t="s">
        <v>1</v>
      </c>
      <c r="N154" s="180" t="s">
        <v>40</v>
      </c>
      <c r="O154" s="77"/>
      <c r="P154" s="181">
        <f>O154*H154</f>
        <v>0</v>
      </c>
      <c r="Q154" s="181">
        <v>0</v>
      </c>
      <c r="R154" s="181">
        <f>Q154*H154</f>
        <v>0</v>
      </c>
      <c r="S154" s="181">
        <v>0.0025999999999999999</v>
      </c>
      <c r="T154" s="182">
        <f>S154*H154</f>
        <v>0.017159999999999998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83" t="s">
        <v>189</v>
      </c>
      <c r="AT154" s="183" t="s">
        <v>158</v>
      </c>
      <c r="AU154" s="183" t="s">
        <v>85</v>
      </c>
      <c r="AY154" s="18" t="s">
        <v>155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8" t="s">
        <v>83</v>
      </c>
      <c r="BK154" s="184">
        <f>ROUND(I154*H154,2)</f>
        <v>0</v>
      </c>
      <c r="BL154" s="18" t="s">
        <v>189</v>
      </c>
      <c r="BM154" s="183" t="s">
        <v>742</v>
      </c>
    </row>
    <row r="155" s="2" customFormat="1">
      <c r="A155" s="38"/>
      <c r="B155" s="39"/>
      <c r="C155" s="38"/>
      <c r="D155" s="185" t="s">
        <v>165</v>
      </c>
      <c r="E155" s="38"/>
      <c r="F155" s="186" t="s">
        <v>743</v>
      </c>
      <c r="G155" s="38"/>
      <c r="H155" s="38"/>
      <c r="I155" s="187"/>
      <c r="J155" s="38"/>
      <c r="K155" s="38"/>
      <c r="L155" s="39"/>
      <c r="M155" s="188"/>
      <c r="N155" s="189"/>
      <c r="O155" s="77"/>
      <c r="P155" s="77"/>
      <c r="Q155" s="77"/>
      <c r="R155" s="77"/>
      <c r="S155" s="77"/>
      <c r="T155" s="7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8" t="s">
        <v>165</v>
      </c>
      <c r="AU155" s="18" t="s">
        <v>85</v>
      </c>
    </row>
    <row r="156" s="13" customFormat="1">
      <c r="A156" s="13"/>
      <c r="B156" s="190"/>
      <c r="C156" s="13"/>
      <c r="D156" s="191" t="s">
        <v>192</v>
      </c>
      <c r="E156" s="192" t="s">
        <v>1</v>
      </c>
      <c r="F156" s="193" t="s">
        <v>781</v>
      </c>
      <c r="G156" s="13"/>
      <c r="H156" s="194">
        <v>6.5999999999999996</v>
      </c>
      <c r="I156" s="195"/>
      <c r="J156" s="13"/>
      <c r="K156" s="13"/>
      <c r="L156" s="190"/>
      <c r="M156" s="196"/>
      <c r="N156" s="197"/>
      <c r="O156" s="197"/>
      <c r="P156" s="197"/>
      <c r="Q156" s="197"/>
      <c r="R156" s="197"/>
      <c r="S156" s="197"/>
      <c r="T156" s="19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2" t="s">
        <v>192</v>
      </c>
      <c r="AU156" s="192" t="s">
        <v>85</v>
      </c>
      <c r="AV156" s="13" t="s">
        <v>85</v>
      </c>
      <c r="AW156" s="13" t="s">
        <v>31</v>
      </c>
      <c r="AX156" s="13" t="s">
        <v>83</v>
      </c>
      <c r="AY156" s="192" t="s">
        <v>155</v>
      </c>
    </row>
    <row r="157" s="2" customFormat="1" ht="16.5" customHeight="1">
      <c r="A157" s="38"/>
      <c r="B157" s="171"/>
      <c r="C157" s="172" t="s">
        <v>231</v>
      </c>
      <c r="D157" s="172" t="s">
        <v>158</v>
      </c>
      <c r="E157" s="173" t="s">
        <v>745</v>
      </c>
      <c r="F157" s="174" t="s">
        <v>746</v>
      </c>
      <c r="G157" s="175" t="s">
        <v>221</v>
      </c>
      <c r="H157" s="176">
        <v>3.7999999999999998</v>
      </c>
      <c r="I157" s="177"/>
      <c r="J157" s="178">
        <f>ROUND(I157*H157,2)</f>
        <v>0</v>
      </c>
      <c r="K157" s="174" t="s">
        <v>162</v>
      </c>
      <c r="L157" s="39"/>
      <c r="M157" s="179" t="s">
        <v>1</v>
      </c>
      <c r="N157" s="180" t="s">
        <v>40</v>
      </c>
      <c r="O157" s="77"/>
      <c r="P157" s="181">
        <f>O157*H157</f>
        <v>0</v>
      </c>
      <c r="Q157" s="181">
        <v>0</v>
      </c>
      <c r="R157" s="181">
        <f>Q157*H157</f>
        <v>0</v>
      </c>
      <c r="S157" s="181">
        <v>0.0039399999999999999</v>
      </c>
      <c r="T157" s="182">
        <f>S157*H157</f>
        <v>0.014971999999999999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83" t="s">
        <v>189</v>
      </c>
      <c r="AT157" s="183" t="s">
        <v>158</v>
      </c>
      <c r="AU157" s="183" t="s">
        <v>85</v>
      </c>
      <c r="AY157" s="18" t="s">
        <v>155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8" t="s">
        <v>83</v>
      </c>
      <c r="BK157" s="184">
        <f>ROUND(I157*H157,2)</f>
        <v>0</v>
      </c>
      <c r="BL157" s="18" t="s">
        <v>189</v>
      </c>
      <c r="BM157" s="183" t="s">
        <v>747</v>
      </c>
    </row>
    <row r="158" s="2" customFormat="1">
      <c r="A158" s="38"/>
      <c r="B158" s="39"/>
      <c r="C158" s="38"/>
      <c r="D158" s="185" t="s">
        <v>165</v>
      </c>
      <c r="E158" s="38"/>
      <c r="F158" s="186" t="s">
        <v>748</v>
      </c>
      <c r="G158" s="38"/>
      <c r="H158" s="38"/>
      <c r="I158" s="187"/>
      <c r="J158" s="38"/>
      <c r="K158" s="38"/>
      <c r="L158" s="39"/>
      <c r="M158" s="188"/>
      <c r="N158" s="189"/>
      <c r="O158" s="77"/>
      <c r="P158" s="77"/>
      <c r="Q158" s="77"/>
      <c r="R158" s="77"/>
      <c r="S158" s="77"/>
      <c r="T158" s="7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8" t="s">
        <v>165</v>
      </c>
      <c r="AU158" s="18" t="s">
        <v>85</v>
      </c>
    </row>
    <row r="159" s="13" customFormat="1">
      <c r="A159" s="13"/>
      <c r="B159" s="190"/>
      <c r="C159" s="13"/>
      <c r="D159" s="191" t="s">
        <v>192</v>
      </c>
      <c r="E159" s="192" t="s">
        <v>1</v>
      </c>
      <c r="F159" s="193" t="s">
        <v>739</v>
      </c>
      <c r="G159" s="13"/>
      <c r="H159" s="194">
        <v>3.7999999999999998</v>
      </c>
      <c r="I159" s="195"/>
      <c r="J159" s="13"/>
      <c r="K159" s="13"/>
      <c r="L159" s="190"/>
      <c r="M159" s="196"/>
      <c r="N159" s="197"/>
      <c r="O159" s="197"/>
      <c r="P159" s="197"/>
      <c r="Q159" s="197"/>
      <c r="R159" s="197"/>
      <c r="S159" s="197"/>
      <c r="T159" s="19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2" t="s">
        <v>192</v>
      </c>
      <c r="AU159" s="192" t="s">
        <v>85</v>
      </c>
      <c r="AV159" s="13" t="s">
        <v>85</v>
      </c>
      <c r="AW159" s="13" t="s">
        <v>31</v>
      </c>
      <c r="AX159" s="13" t="s">
        <v>83</v>
      </c>
      <c r="AY159" s="192" t="s">
        <v>155</v>
      </c>
    </row>
    <row r="160" s="12" customFormat="1" ht="25.92" customHeight="1">
      <c r="A160" s="12"/>
      <c r="B160" s="158"/>
      <c r="C160" s="12"/>
      <c r="D160" s="159" t="s">
        <v>74</v>
      </c>
      <c r="E160" s="160" t="s">
        <v>244</v>
      </c>
      <c r="F160" s="160" t="s">
        <v>245</v>
      </c>
      <c r="G160" s="12"/>
      <c r="H160" s="12"/>
      <c r="I160" s="161"/>
      <c r="J160" s="162">
        <f>BK160</f>
        <v>0</v>
      </c>
      <c r="K160" s="12"/>
      <c r="L160" s="158"/>
      <c r="M160" s="163"/>
      <c r="N160" s="164"/>
      <c r="O160" s="164"/>
      <c r="P160" s="165">
        <f>P161</f>
        <v>0</v>
      </c>
      <c r="Q160" s="164"/>
      <c r="R160" s="165">
        <f>R161</f>
        <v>0</v>
      </c>
      <c r="S160" s="164"/>
      <c r="T160" s="166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59" t="s">
        <v>171</v>
      </c>
      <c r="AT160" s="167" t="s">
        <v>74</v>
      </c>
      <c r="AU160" s="167" t="s">
        <v>75</v>
      </c>
      <c r="AY160" s="159" t="s">
        <v>155</v>
      </c>
      <c r="BK160" s="168">
        <f>BK161</f>
        <v>0</v>
      </c>
    </row>
    <row r="161" s="12" customFormat="1" ht="22.8" customHeight="1">
      <c r="A161" s="12"/>
      <c r="B161" s="158"/>
      <c r="C161" s="12"/>
      <c r="D161" s="159" t="s">
        <v>74</v>
      </c>
      <c r="E161" s="169" t="s">
        <v>246</v>
      </c>
      <c r="F161" s="169" t="s">
        <v>247</v>
      </c>
      <c r="G161" s="12"/>
      <c r="H161" s="12"/>
      <c r="I161" s="161"/>
      <c r="J161" s="170">
        <f>BK161</f>
        <v>0</v>
      </c>
      <c r="K161" s="12"/>
      <c r="L161" s="158"/>
      <c r="M161" s="163"/>
      <c r="N161" s="164"/>
      <c r="O161" s="164"/>
      <c r="P161" s="165">
        <f>SUM(P162:P164)</f>
        <v>0</v>
      </c>
      <c r="Q161" s="164"/>
      <c r="R161" s="165">
        <f>SUM(R162:R164)</f>
        <v>0</v>
      </c>
      <c r="S161" s="164"/>
      <c r="T161" s="166">
        <f>SUM(T162:T164)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59" t="s">
        <v>171</v>
      </c>
      <c r="AT161" s="167" t="s">
        <v>74</v>
      </c>
      <c r="AU161" s="167" t="s">
        <v>83</v>
      </c>
      <c r="AY161" s="159" t="s">
        <v>155</v>
      </c>
      <c r="BK161" s="168">
        <f>SUM(BK162:BK164)</f>
        <v>0</v>
      </c>
    </row>
    <row r="162" s="2" customFormat="1" ht="24.15" customHeight="1">
      <c r="A162" s="38"/>
      <c r="B162" s="171"/>
      <c r="C162" s="172" t="s">
        <v>8</v>
      </c>
      <c r="D162" s="172" t="s">
        <v>158</v>
      </c>
      <c r="E162" s="173" t="s">
        <v>249</v>
      </c>
      <c r="F162" s="174" t="s">
        <v>250</v>
      </c>
      <c r="G162" s="175" t="s">
        <v>221</v>
      </c>
      <c r="H162" s="176">
        <v>11.9</v>
      </c>
      <c r="I162" s="177"/>
      <c r="J162" s="178">
        <f>ROUND(I162*H162,2)</f>
        <v>0</v>
      </c>
      <c r="K162" s="174" t="s">
        <v>162</v>
      </c>
      <c r="L162" s="39"/>
      <c r="M162" s="179" t="s">
        <v>1</v>
      </c>
      <c r="N162" s="180" t="s">
        <v>40</v>
      </c>
      <c r="O162" s="77"/>
      <c r="P162" s="181">
        <f>O162*H162</f>
        <v>0</v>
      </c>
      <c r="Q162" s="181">
        <v>0</v>
      </c>
      <c r="R162" s="181">
        <f>Q162*H162</f>
        <v>0</v>
      </c>
      <c r="S162" s="181">
        <v>0</v>
      </c>
      <c r="T162" s="182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83" t="s">
        <v>251</v>
      </c>
      <c r="AT162" s="183" t="s">
        <v>158</v>
      </c>
      <c r="AU162" s="183" t="s">
        <v>85</v>
      </c>
      <c r="AY162" s="18" t="s">
        <v>155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8" t="s">
        <v>83</v>
      </c>
      <c r="BK162" s="184">
        <f>ROUND(I162*H162,2)</f>
        <v>0</v>
      </c>
      <c r="BL162" s="18" t="s">
        <v>251</v>
      </c>
      <c r="BM162" s="183" t="s">
        <v>584</v>
      </c>
    </row>
    <row r="163" s="2" customFormat="1">
      <c r="A163" s="38"/>
      <c r="B163" s="39"/>
      <c r="C163" s="38"/>
      <c r="D163" s="185" t="s">
        <v>165</v>
      </c>
      <c r="E163" s="38"/>
      <c r="F163" s="186" t="s">
        <v>253</v>
      </c>
      <c r="G163" s="38"/>
      <c r="H163" s="38"/>
      <c r="I163" s="187"/>
      <c r="J163" s="38"/>
      <c r="K163" s="38"/>
      <c r="L163" s="39"/>
      <c r="M163" s="188"/>
      <c r="N163" s="189"/>
      <c r="O163" s="77"/>
      <c r="P163" s="77"/>
      <c r="Q163" s="77"/>
      <c r="R163" s="77"/>
      <c r="S163" s="77"/>
      <c r="T163" s="7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8" t="s">
        <v>165</v>
      </c>
      <c r="AU163" s="18" t="s">
        <v>85</v>
      </c>
    </row>
    <row r="164" s="13" customFormat="1">
      <c r="A164" s="13"/>
      <c r="B164" s="190"/>
      <c r="C164" s="13"/>
      <c r="D164" s="191" t="s">
        <v>192</v>
      </c>
      <c r="E164" s="192" t="s">
        <v>1</v>
      </c>
      <c r="F164" s="193" t="s">
        <v>782</v>
      </c>
      <c r="G164" s="13"/>
      <c r="H164" s="194">
        <v>11.9</v>
      </c>
      <c r="I164" s="195"/>
      <c r="J164" s="13"/>
      <c r="K164" s="13"/>
      <c r="L164" s="190"/>
      <c r="M164" s="235"/>
      <c r="N164" s="236"/>
      <c r="O164" s="236"/>
      <c r="P164" s="236"/>
      <c r="Q164" s="236"/>
      <c r="R164" s="236"/>
      <c r="S164" s="236"/>
      <c r="T164" s="237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2" t="s">
        <v>192</v>
      </c>
      <c r="AU164" s="192" t="s">
        <v>85</v>
      </c>
      <c r="AV164" s="13" t="s">
        <v>85</v>
      </c>
      <c r="AW164" s="13" t="s">
        <v>31</v>
      </c>
      <c r="AX164" s="13" t="s">
        <v>83</v>
      </c>
      <c r="AY164" s="192" t="s">
        <v>155</v>
      </c>
    </row>
    <row r="165" s="2" customFormat="1" ht="6.96" customHeight="1">
      <c r="A165" s="38"/>
      <c r="B165" s="60"/>
      <c r="C165" s="61"/>
      <c r="D165" s="61"/>
      <c r="E165" s="61"/>
      <c r="F165" s="61"/>
      <c r="G165" s="61"/>
      <c r="H165" s="61"/>
      <c r="I165" s="61"/>
      <c r="J165" s="61"/>
      <c r="K165" s="61"/>
      <c r="L165" s="39"/>
      <c r="M165" s="38"/>
      <c r="O165" s="38"/>
      <c r="P165" s="38"/>
      <c r="Q165" s="38"/>
      <c r="R165" s="38"/>
      <c r="S165" s="38"/>
      <c r="T165" s="38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</row>
  </sheetData>
  <autoFilter ref="C123:K164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hyperlinks>
    <hyperlink ref="F128" r:id="rId1" display="https://podminky.urs.cz/item/CS_URS_2024_02/978036191"/>
    <hyperlink ref="F132" r:id="rId2" display="https://podminky.urs.cz/item/CS_URS_2024_02/997013112"/>
    <hyperlink ref="F134" r:id="rId3" display="https://podminky.urs.cz/item/CS_URS_2024_02/997013501"/>
    <hyperlink ref="F136" r:id="rId4" display="https://podminky.urs.cz/item/CS_URS_2024_02/997013509"/>
    <hyperlink ref="F138" r:id="rId5" display="https://podminky.urs.cz/item/CS_URS_2025_01/997013875"/>
    <hyperlink ref="F142" r:id="rId6" display="https://podminky.urs.cz/item/CS_URS_2025_01/712340833"/>
    <hyperlink ref="F146" r:id="rId7" display="https://podminky.urs.cz/item/CS_URS_2024_02/764001801"/>
    <hyperlink ref="F149" r:id="rId8" display="https://podminky.urs.cz/item/CS_URS_2024_02/764001811"/>
    <hyperlink ref="F152" r:id="rId9" display="https://podminky.urs.cz/item/CS_URS_2024_02/764002841"/>
    <hyperlink ref="F155" r:id="rId10" display="https://podminky.urs.cz/item/CS_URS_2024_02/764004801"/>
    <hyperlink ref="F158" r:id="rId11" display="https://podminky.urs.cz/item/CS_URS_2024_02/764004861"/>
    <hyperlink ref="F163" r:id="rId12" display="https://podminky.urs.cz/item/CS_URS_2024_02/218220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112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122</v>
      </c>
      <c r="L4" s="21"/>
      <c r="M4" s="120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1" t="str">
        <f>'Rekapitulace stavby'!K6</f>
        <v>Stavební úpravy střech objektu MSH</v>
      </c>
      <c r="F7" s="31"/>
      <c r="G7" s="31"/>
      <c r="H7" s="31"/>
      <c r="L7" s="21"/>
    </row>
    <row r="8" s="2" customFormat="1" ht="12" customHeight="1">
      <c r="A8" s="38"/>
      <c r="B8" s="39"/>
      <c r="C8" s="38"/>
      <c r="D8" s="31" t="s">
        <v>123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783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1" t="s">
        <v>18</v>
      </c>
      <c r="E11" s="38"/>
      <c r="F11" s="26" t="s">
        <v>1</v>
      </c>
      <c r="G11" s="38"/>
      <c r="H11" s="38"/>
      <c r="I11" s="31" t="s">
        <v>19</v>
      </c>
      <c r="J11" s="26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1" t="s">
        <v>20</v>
      </c>
      <c r="E12" s="38"/>
      <c r="F12" s="26" t="s">
        <v>21</v>
      </c>
      <c r="G12" s="38"/>
      <c r="H12" s="38"/>
      <c r="I12" s="31" t="s">
        <v>22</v>
      </c>
      <c r="J12" s="69" t="str">
        <f>'Rekapitulace stavby'!AN8</f>
        <v>31. 1. 2025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1" t="s">
        <v>24</v>
      </c>
      <c r="E14" s="38"/>
      <c r="F14" s="38"/>
      <c r="G14" s="38"/>
      <c r="H14" s="38"/>
      <c r="I14" s="31" t="s">
        <v>25</v>
      </c>
      <c r="J14" s="26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6" t="str">
        <f>IF('Rekapitulace stavby'!E11="","",'Rekapitulace stavby'!E11)</f>
        <v xml:space="preserve"> </v>
      </c>
      <c r="F15" s="38"/>
      <c r="G15" s="38"/>
      <c r="H15" s="38"/>
      <c r="I15" s="31" t="s">
        <v>27</v>
      </c>
      <c r="J15" s="26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1" t="s">
        <v>28</v>
      </c>
      <c r="E17" s="38"/>
      <c r="F17" s="38"/>
      <c r="G17" s="38"/>
      <c r="H17" s="38"/>
      <c r="I17" s="31" t="s">
        <v>25</v>
      </c>
      <c r="J17" s="32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1" t="s">
        <v>30</v>
      </c>
      <c r="E20" s="38"/>
      <c r="F20" s="38"/>
      <c r="G20" s="38"/>
      <c r="H20" s="38"/>
      <c r="I20" s="31" t="s">
        <v>25</v>
      </c>
      <c r="J20" s="26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6" t="str">
        <f>IF('Rekapitulace stavby'!E17="","",'Rekapitulace stavby'!E17)</f>
        <v xml:space="preserve"> </v>
      </c>
      <c r="F21" s="38"/>
      <c r="G21" s="38"/>
      <c r="H21" s="38"/>
      <c r="I21" s="31" t="s">
        <v>27</v>
      </c>
      <c r="J21" s="26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1" t="s">
        <v>32</v>
      </c>
      <c r="E23" s="38"/>
      <c r="F23" s="38"/>
      <c r="G23" s="38"/>
      <c r="H23" s="38"/>
      <c r="I23" s="31" t="s">
        <v>25</v>
      </c>
      <c r="J23" s="26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6" t="str">
        <f>IF('Rekapitulace stavby'!E20="","",'Rekapitulace stavby'!E20)</f>
        <v xml:space="preserve"> </v>
      </c>
      <c r="F24" s="38"/>
      <c r="G24" s="38"/>
      <c r="H24" s="38"/>
      <c r="I24" s="31" t="s">
        <v>27</v>
      </c>
      <c r="J24" s="26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1" t="s">
        <v>33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35</v>
      </c>
      <c r="E30" s="38"/>
      <c r="F30" s="38"/>
      <c r="G30" s="38"/>
      <c r="H30" s="38"/>
      <c r="I30" s="38"/>
      <c r="J30" s="96">
        <f>ROUND(J124,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37</v>
      </c>
      <c r="G32" s="38"/>
      <c r="H32" s="38"/>
      <c r="I32" s="43" t="s">
        <v>36</v>
      </c>
      <c r="J32" s="43" t="s">
        <v>38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39</v>
      </c>
      <c r="E33" s="31" t="s">
        <v>40</v>
      </c>
      <c r="F33" s="127">
        <f>ROUND((SUM(BE124:BE210)),  2)</f>
        <v>0</v>
      </c>
      <c r="G33" s="38"/>
      <c r="H33" s="38"/>
      <c r="I33" s="128">
        <v>0.20999999999999999</v>
      </c>
      <c r="J33" s="127">
        <f>ROUND(((SUM(BE124:BE210))*I33),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1" t="s">
        <v>41</v>
      </c>
      <c r="F34" s="127">
        <f>ROUND((SUM(BF124:BF210)),  2)</f>
        <v>0</v>
      </c>
      <c r="G34" s="38"/>
      <c r="H34" s="38"/>
      <c r="I34" s="128">
        <v>0.12</v>
      </c>
      <c r="J34" s="127">
        <f>ROUND(((SUM(BF124:BF210))*I34),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1" t="s">
        <v>42</v>
      </c>
      <c r="F35" s="127">
        <f>ROUND((SUM(BG124:BG210)),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1" t="s">
        <v>43</v>
      </c>
      <c r="F36" s="127">
        <f>ROUND((SUM(BH124:BH210)),  2)</f>
        <v>0</v>
      </c>
      <c r="G36" s="38"/>
      <c r="H36" s="38"/>
      <c r="I36" s="128">
        <v>0.12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1" t="s">
        <v>44</v>
      </c>
      <c r="F37" s="127">
        <f>ROUND((SUM(BI124:BI210)),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45</v>
      </c>
      <c r="E39" s="81"/>
      <c r="F39" s="81"/>
      <c r="G39" s="131" t="s">
        <v>46</v>
      </c>
      <c r="H39" s="132" t="s">
        <v>47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5"/>
      <c r="D50" s="56" t="s">
        <v>48</v>
      </c>
      <c r="E50" s="57"/>
      <c r="F50" s="57"/>
      <c r="G50" s="56" t="s">
        <v>49</v>
      </c>
      <c r="H50" s="57"/>
      <c r="I50" s="57"/>
      <c r="J50" s="57"/>
      <c r="K50" s="57"/>
      <c r="L50" s="5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8"/>
      <c r="B61" s="39"/>
      <c r="C61" s="38"/>
      <c r="D61" s="58" t="s">
        <v>50</v>
      </c>
      <c r="E61" s="41"/>
      <c r="F61" s="135" t="s">
        <v>51</v>
      </c>
      <c r="G61" s="58" t="s">
        <v>50</v>
      </c>
      <c r="H61" s="41"/>
      <c r="I61" s="41"/>
      <c r="J61" s="136" t="s">
        <v>51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8"/>
      <c r="B65" s="39"/>
      <c r="C65" s="38"/>
      <c r="D65" s="56" t="s">
        <v>52</v>
      </c>
      <c r="E65" s="59"/>
      <c r="F65" s="59"/>
      <c r="G65" s="56" t="s">
        <v>53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8"/>
      <c r="B76" s="39"/>
      <c r="C76" s="38"/>
      <c r="D76" s="58" t="s">
        <v>50</v>
      </c>
      <c r="E76" s="41"/>
      <c r="F76" s="135" t="s">
        <v>51</v>
      </c>
      <c r="G76" s="58" t="s">
        <v>50</v>
      </c>
      <c r="H76" s="41"/>
      <c r="I76" s="41"/>
      <c r="J76" s="136" t="s">
        <v>51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2" t="s">
        <v>125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1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Stavební úpravy střech objektu MSH</v>
      </c>
      <c r="F85" s="31"/>
      <c r="G85" s="31"/>
      <c r="H85" s="31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1" t="s">
        <v>123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E-N - Střecha E, nové konstrukce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1" t="s">
        <v>20</v>
      </c>
      <c r="D89" s="38"/>
      <c r="E89" s="38"/>
      <c r="F89" s="26" t="str">
        <f>F12</f>
        <v>Louny</v>
      </c>
      <c r="G89" s="38"/>
      <c r="H89" s="38"/>
      <c r="I89" s="31" t="s">
        <v>22</v>
      </c>
      <c r="J89" s="69" t="str">
        <f>IF(J12="","",J12)</f>
        <v>31. 1. 2025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1" t="s">
        <v>24</v>
      </c>
      <c r="D91" s="38"/>
      <c r="E91" s="38"/>
      <c r="F91" s="26" t="str">
        <f>E15</f>
        <v xml:space="preserve"> </v>
      </c>
      <c r="G91" s="38"/>
      <c r="H91" s="38"/>
      <c r="I91" s="31" t="s">
        <v>30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31" t="s">
        <v>32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126</v>
      </c>
      <c r="D94" s="129"/>
      <c r="E94" s="129"/>
      <c r="F94" s="129"/>
      <c r="G94" s="129"/>
      <c r="H94" s="129"/>
      <c r="I94" s="129"/>
      <c r="J94" s="138" t="s">
        <v>127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128</v>
      </c>
      <c r="D96" s="38"/>
      <c r="E96" s="38"/>
      <c r="F96" s="38"/>
      <c r="G96" s="38"/>
      <c r="H96" s="38"/>
      <c r="I96" s="38"/>
      <c r="J96" s="96">
        <f>J124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8" t="s">
        <v>129</v>
      </c>
    </row>
    <row r="97" s="9" customFormat="1" ht="24.96" customHeight="1">
      <c r="A97" s="9"/>
      <c r="B97" s="140"/>
      <c r="C97" s="9"/>
      <c r="D97" s="141" t="s">
        <v>130</v>
      </c>
      <c r="E97" s="142"/>
      <c r="F97" s="142"/>
      <c r="G97" s="142"/>
      <c r="H97" s="142"/>
      <c r="I97" s="142"/>
      <c r="J97" s="143">
        <f>J125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255</v>
      </c>
      <c r="E98" s="146"/>
      <c r="F98" s="146"/>
      <c r="G98" s="146"/>
      <c r="H98" s="146"/>
      <c r="I98" s="146"/>
      <c r="J98" s="147">
        <f>J126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256</v>
      </c>
      <c r="E99" s="146"/>
      <c r="F99" s="146"/>
      <c r="G99" s="146"/>
      <c r="H99" s="146"/>
      <c r="I99" s="146"/>
      <c r="J99" s="147">
        <f>J152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40"/>
      <c r="C100" s="9"/>
      <c r="D100" s="141" t="s">
        <v>132</v>
      </c>
      <c r="E100" s="142"/>
      <c r="F100" s="142"/>
      <c r="G100" s="142"/>
      <c r="H100" s="142"/>
      <c r="I100" s="142"/>
      <c r="J100" s="143">
        <f>J155</f>
        <v>0</v>
      </c>
      <c r="K100" s="9"/>
      <c r="L100" s="14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44"/>
      <c r="C101" s="10"/>
      <c r="D101" s="145" t="s">
        <v>133</v>
      </c>
      <c r="E101" s="146"/>
      <c r="F101" s="146"/>
      <c r="G101" s="146"/>
      <c r="H101" s="146"/>
      <c r="I101" s="146"/>
      <c r="J101" s="147">
        <f>J156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4"/>
      <c r="C102" s="10"/>
      <c r="D102" s="145" t="s">
        <v>136</v>
      </c>
      <c r="E102" s="146"/>
      <c r="F102" s="146"/>
      <c r="G102" s="146"/>
      <c r="H102" s="146"/>
      <c r="I102" s="146"/>
      <c r="J102" s="147">
        <f>J178</f>
        <v>0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40"/>
      <c r="C103" s="9"/>
      <c r="D103" s="141" t="s">
        <v>260</v>
      </c>
      <c r="E103" s="142"/>
      <c r="F103" s="142"/>
      <c r="G103" s="142"/>
      <c r="H103" s="142"/>
      <c r="I103" s="142"/>
      <c r="J103" s="143">
        <f>J203</f>
        <v>0</v>
      </c>
      <c r="K103" s="9"/>
      <c r="L103" s="14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44"/>
      <c r="C104" s="10"/>
      <c r="D104" s="145" t="s">
        <v>261</v>
      </c>
      <c r="E104" s="146"/>
      <c r="F104" s="146"/>
      <c r="G104" s="146"/>
      <c r="H104" s="146"/>
      <c r="I104" s="146"/>
      <c r="J104" s="147">
        <f>J204</f>
        <v>0</v>
      </c>
      <c r="K104" s="10"/>
      <c r="L104" s="14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38"/>
      <c r="D105" s="38"/>
      <c r="E105" s="38"/>
      <c r="F105" s="38"/>
      <c r="G105" s="38"/>
      <c r="H105" s="38"/>
      <c r="I105" s="38"/>
      <c r="J105" s="38"/>
      <c r="K105" s="38"/>
      <c r="L105" s="55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55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2" t="s">
        <v>140</v>
      </c>
      <c r="D111" s="38"/>
      <c r="E111" s="38"/>
      <c r="F111" s="38"/>
      <c r="G111" s="38"/>
      <c r="H111" s="38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38"/>
      <c r="D112" s="38"/>
      <c r="E112" s="38"/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1" t="s">
        <v>16</v>
      </c>
      <c r="D113" s="38"/>
      <c r="E113" s="38"/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38"/>
      <c r="D114" s="38"/>
      <c r="E114" s="121" t="str">
        <f>E7</f>
        <v>Stavební úpravy střech objektu MSH</v>
      </c>
      <c r="F114" s="31"/>
      <c r="G114" s="31"/>
      <c r="H114" s="31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1" t="s">
        <v>123</v>
      </c>
      <c r="D115" s="38"/>
      <c r="E115" s="38"/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38"/>
      <c r="D116" s="38"/>
      <c r="E116" s="67" t="str">
        <f>E9</f>
        <v>E-N - Střecha E, nové konstrukce</v>
      </c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38"/>
      <c r="D117" s="38"/>
      <c r="E117" s="38"/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1" t="s">
        <v>20</v>
      </c>
      <c r="D118" s="38"/>
      <c r="E118" s="38"/>
      <c r="F118" s="26" t="str">
        <f>F12</f>
        <v>Louny</v>
      </c>
      <c r="G118" s="38"/>
      <c r="H118" s="38"/>
      <c r="I118" s="31" t="s">
        <v>22</v>
      </c>
      <c r="J118" s="69" t="str">
        <f>IF(J12="","",J12)</f>
        <v>31. 1. 2025</v>
      </c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38"/>
      <c r="D119" s="38"/>
      <c r="E119" s="38"/>
      <c r="F119" s="38"/>
      <c r="G119" s="38"/>
      <c r="H119" s="38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1" t="s">
        <v>24</v>
      </c>
      <c r="D120" s="38"/>
      <c r="E120" s="38"/>
      <c r="F120" s="26" t="str">
        <f>E15</f>
        <v xml:space="preserve"> </v>
      </c>
      <c r="G120" s="38"/>
      <c r="H120" s="38"/>
      <c r="I120" s="31" t="s">
        <v>30</v>
      </c>
      <c r="J120" s="36" t="str">
        <f>E21</f>
        <v xml:space="preserve"> </v>
      </c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1" t="s">
        <v>28</v>
      </c>
      <c r="D121" s="38"/>
      <c r="E121" s="38"/>
      <c r="F121" s="26" t="str">
        <f>IF(E18="","",E18)</f>
        <v>Vyplň údaj</v>
      </c>
      <c r="G121" s="38"/>
      <c r="H121" s="38"/>
      <c r="I121" s="31" t="s">
        <v>32</v>
      </c>
      <c r="J121" s="36" t="str">
        <f>E24</f>
        <v xml:space="preserve"> </v>
      </c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38"/>
      <c r="D122" s="38"/>
      <c r="E122" s="38"/>
      <c r="F122" s="38"/>
      <c r="G122" s="38"/>
      <c r="H122" s="38"/>
      <c r="I122" s="38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48"/>
      <c r="B123" s="149"/>
      <c r="C123" s="150" t="s">
        <v>141</v>
      </c>
      <c r="D123" s="151" t="s">
        <v>60</v>
      </c>
      <c r="E123" s="151" t="s">
        <v>56</v>
      </c>
      <c r="F123" s="151" t="s">
        <v>57</v>
      </c>
      <c r="G123" s="151" t="s">
        <v>142</v>
      </c>
      <c r="H123" s="151" t="s">
        <v>143</v>
      </c>
      <c r="I123" s="151" t="s">
        <v>144</v>
      </c>
      <c r="J123" s="151" t="s">
        <v>127</v>
      </c>
      <c r="K123" s="152" t="s">
        <v>145</v>
      </c>
      <c r="L123" s="153"/>
      <c r="M123" s="86" t="s">
        <v>1</v>
      </c>
      <c r="N123" s="87" t="s">
        <v>39</v>
      </c>
      <c r="O123" s="87" t="s">
        <v>146</v>
      </c>
      <c r="P123" s="87" t="s">
        <v>147</v>
      </c>
      <c r="Q123" s="87" t="s">
        <v>148</v>
      </c>
      <c r="R123" s="87" t="s">
        <v>149</v>
      </c>
      <c r="S123" s="87" t="s">
        <v>150</v>
      </c>
      <c r="T123" s="88" t="s">
        <v>151</v>
      </c>
      <c r="U123" s="148"/>
      <c r="V123" s="148"/>
      <c r="W123" s="148"/>
      <c r="X123" s="148"/>
      <c r="Y123" s="148"/>
      <c r="Z123" s="148"/>
      <c r="AA123" s="148"/>
      <c r="AB123" s="148"/>
      <c r="AC123" s="148"/>
      <c r="AD123" s="148"/>
      <c r="AE123" s="148"/>
    </row>
    <row r="124" s="2" customFormat="1" ht="22.8" customHeight="1">
      <c r="A124" s="38"/>
      <c r="B124" s="39"/>
      <c r="C124" s="93" t="s">
        <v>152</v>
      </c>
      <c r="D124" s="38"/>
      <c r="E124" s="38"/>
      <c r="F124" s="38"/>
      <c r="G124" s="38"/>
      <c r="H124" s="38"/>
      <c r="I124" s="38"/>
      <c r="J124" s="154">
        <f>BK124</f>
        <v>0</v>
      </c>
      <c r="K124" s="38"/>
      <c r="L124" s="39"/>
      <c r="M124" s="89"/>
      <c r="N124" s="73"/>
      <c r="O124" s="90"/>
      <c r="P124" s="155">
        <f>P125+P155+P203</f>
        <v>0</v>
      </c>
      <c r="Q124" s="90"/>
      <c r="R124" s="155">
        <f>R125+R155+R203</f>
        <v>0.387291</v>
      </c>
      <c r="S124" s="90"/>
      <c r="T124" s="156">
        <f>T125+T155+T203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8" t="s">
        <v>74</v>
      </c>
      <c r="AU124" s="18" t="s">
        <v>129</v>
      </c>
      <c r="BK124" s="157">
        <f>BK125+BK155+BK203</f>
        <v>0</v>
      </c>
    </row>
    <row r="125" s="12" customFormat="1" ht="25.92" customHeight="1">
      <c r="A125" s="12"/>
      <c r="B125" s="158"/>
      <c r="C125" s="12"/>
      <c r="D125" s="159" t="s">
        <v>74</v>
      </c>
      <c r="E125" s="160" t="s">
        <v>153</v>
      </c>
      <c r="F125" s="160" t="s">
        <v>154</v>
      </c>
      <c r="G125" s="12"/>
      <c r="H125" s="12"/>
      <c r="I125" s="161"/>
      <c r="J125" s="162">
        <f>BK125</f>
        <v>0</v>
      </c>
      <c r="K125" s="12"/>
      <c r="L125" s="158"/>
      <c r="M125" s="163"/>
      <c r="N125" s="164"/>
      <c r="O125" s="164"/>
      <c r="P125" s="165">
        <f>P126+P152</f>
        <v>0</v>
      </c>
      <c r="Q125" s="164"/>
      <c r="R125" s="165">
        <f>R126+R152</f>
        <v>0.052058600000000003</v>
      </c>
      <c r="S125" s="164"/>
      <c r="T125" s="166">
        <f>T126+T152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9" t="s">
        <v>83</v>
      </c>
      <c r="AT125" s="167" t="s">
        <v>74</v>
      </c>
      <c r="AU125" s="167" t="s">
        <v>75</v>
      </c>
      <c r="AY125" s="159" t="s">
        <v>155</v>
      </c>
      <c r="BK125" s="168">
        <f>BK126+BK152</f>
        <v>0</v>
      </c>
    </row>
    <row r="126" s="12" customFormat="1" ht="22.8" customHeight="1">
      <c r="A126" s="12"/>
      <c r="B126" s="158"/>
      <c r="C126" s="12"/>
      <c r="D126" s="159" t="s">
        <v>74</v>
      </c>
      <c r="E126" s="169" t="s">
        <v>195</v>
      </c>
      <c r="F126" s="169" t="s">
        <v>262</v>
      </c>
      <c r="G126" s="12"/>
      <c r="H126" s="12"/>
      <c r="I126" s="161"/>
      <c r="J126" s="170">
        <f>BK126</f>
        <v>0</v>
      </c>
      <c r="K126" s="12"/>
      <c r="L126" s="158"/>
      <c r="M126" s="163"/>
      <c r="N126" s="164"/>
      <c r="O126" s="164"/>
      <c r="P126" s="165">
        <f>SUM(P127:P151)</f>
        <v>0</v>
      </c>
      <c r="Q126" s="164"/>
      <c r="R126" s="165">
        <f>SUM(R127:R151)</f>
        <v>0.052058600000000003</v>
      </c>
      <c r="S126" s="164"/>
      <c r="T126" s="166">
        <f>SUM(T127:T151)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9" t="s">
        <v>83</v>
      </c>
      <c r="AT126" s="167" t="s">
        <v>74</v>
      </c>
      <c r="AU126" s="167" t="s">
        <v>83</v>
      </c>
      <c r="AY126" s="159" t="s">
        <v>155</v>
      </c>
      <c r="BK126" s="168">
        <f>SUM(BK127:BK151)</f>
        <v>0</v>
      </c>
    </row>
    <row r="127" s="2" customFormat="1" ht="24.15" customHeight="1">
      <c r="A127" s="38"/>
      <c r="B127" s="171"/>
      <c r="C127" s="172" t="s">
        <v>83</v>
      </c>
      <c r="D127" s="172" t="s">
        <v>158</v>
      </c>
      <c r="E127" s="173" t="s">
        <v>263</v>
      </c>
      <c r="F127" s="174" t="s">
        <v>264</v>
      </c>
      <c r="G127" s="175" t="s">
        <v>188</v>
      </c>
      <c r="H127" s="176">
        <v>1.97</v>
      </c>
      <c r="I127" s="177"/>
      <c r="J127" s="178">
        <f>ROUND(I127*H127,2)</f>
        <v>0</v>
      </c>
      <c r="K127" s="174" t="s">
        <v>1</v>
      </c>
      <c r="L127" s="39"/>
      <c r="M127" s="179" t="s">
        <v>1</v>
      </c>
      <c r="N127" s="180" t="s">
        <v>40</v>
      </c>
      <c r="O127" s="77"/>
      <c r="P127" s="181">
        <f>O127*H127</f>
        <v>0</v>
      </c>
      <c r="Q127" s="181">
        <v>0.0063</v>
      </c>
      <c r="R127" s="181">
        <f>Q127*H127</f>
        <v>0.012411</v>
      </c>
      <c r="S127" s="181">
        <v>0</v>
      </c>
      <c r="T127" s="18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83" t="s">
        <v>163</v>
      </c>
      <c r="AT127" s="183" t="s">
        <v>158</v>
      </c>
      <c r="AU127" s="183" t="s">
        <v>85</v>
      </c>
      <c r="AY127" s="18" t="s">
        <v>155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8" t="s">
        <v>83</v>
      </c>
      <c r="BK127" s="184">
        <f>ROUND(I127*H127,2)</f>
        <v>0</v>
      </c>
      <c r="BL127" s="18" t="s">
        <v>163</v>
      </c>
      <c r="BM127" s="183" t="s">
        <v>265</v>
      </c>
    </row>
    <row r="128" s="13" customFormat="1">
      <c r="A128" s="13"/>
      <c r="B128" s="190"/>
      <c r="C128" s="13"/>
      <c r="D128" s="191" t="s">
        <v>192</v>
      </c>
      <c r="E128" s="192" t="s">
        <v>1</v>
      </c>
      <c r="F128" s="193" t="s">
        <v>784</v>
      </c>
      <c r="G128" s="13"/>
      <c r="H128" s="194">
        <v>1.97</v>
      </c>
      <c r="I128" s="195"/>
      <c r="J128" s="13"/>
      <c r="K128" s="13"/>
      <c r="L128" s="190"/>
      <c r="M128" s="196"/>
      <c r="N128" s="197"/>
      <c r="O128" s="197"/>
      <c r="P128" s="197"/>
      <c r="Q128" s="197"/>
      <c r="R128" s="197"/>
      <c r="S128" s="197"/>
      <c r="T128" s="19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92" t="s">
        <v>192</v>
      </c>
      <c r="AU128" s="192" t="s">
        <v>85</v>
      </c>
      <c r="AV128" s="13" t="s">
        <v>85</v>
      </c>
      <c r="AW128" s="13" t="s">
        <v>31</v>
      </c>
      <c r="AX128" s="13" t="s">
        <v>83</v>
      </c>
      <c r="AY128" s="192" t="s">
        <v>155</v>
      </c>
    </row>
    <row r="129" s="2" customFormat="1" ht="16.5" customHeight="1">
      <c r="A129" s="38"/>
      <c r="B129" s="171"/>
      <c r="C129" s="172" t="s">
        <v>85</v>
      </c>
      <c r="D129" s="172" t="s">
        <v>158</v>
      </c>
      <c r="E129" s="173" t="s">
        <v>269</v>
      </c>
      <c r="F129" s="174" t="s">
        <v>270</v>
      </c>
      <c r="G129" s="175" t="s">
        <v>188</v>
      </c>
      <c r="H129" s="176">
        <v>4.3600000000000003</v>
      </c>
      <c r="I129" s="177"/>
      <c r="J129" s="178">
        <f>ROUND(I129*H129,2)</f>
        <v>0</v>
      </c>
      <c r="K129" s="174" t="s">
        <v>162</v>
      </c>
      <c r="L129" s="39"/>
      <c r="M129" s="179" t="s">
        <v>1</v>
      </c>
      <c r="N129" s="180" t="s">
        <v>40</v>
      </c>
      <c r="O129" s="77"/>
      <c r="P129" s="181">
        <f>O129*H129</f>
        <v>0</v>
      </c>
      <c r="Q129" s="181">
        <v>0.00025999999999999998</v>
      </c>
      <c r="R129" s="181">
        <f>Q129*H129</f>
        <v>0.0011336</v>
      </c>
      <c r="S129" s="181">
        <v>0</v>
      </c>
      <c r="T129" s="182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83" t="s">
        <v>163</v>
      </c>
      <c r="AT129" s="183" t="s">
        <v>158</v>
      </c>
      <c r="AU129" s="183" t="s">
        <v>85</v>
      </c>
      <c r="AY129" s="18" t="s">
        <v>155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8" t="s">
        <v>83</v>
      </c>
      <c r="BK129" s="184">
        <f>ROUND(I129*H129,2)</f>
        <v>0</v>
      </c>
      <c r="BL129" s="18" t="s">
        <v>163</v>
      </c>
      <c r="BM129" s="183" t="s">
        <v>271</v>
      </c>
    </row>
    <row r="130" s="2" customFormat="1">
      <c r="A130" s="38"/>
      <c r="B130" s="39"/>
      <c r="C130" s="38"/>
      <c r="D130" s="185" t="s">
        <v>165</v>
      </c>
      <c r="E130" s="38"/>
      <c r="F130" s="186" t="s">
        <v>272</v>
      </c>
      <c r="G130" s="38"/>
      <c r="H130" s="38"/>
      <c r="I130" s="187"/>
      <c r="J130" s="38"/>
      <c r="K130" s="38"/>
      <c r="L130" s="39"/>
      <c r="M130" s="188"/>
      <c r="N130" s="189"/>
      <c r="O130" s="77"/>
      <c r="P130" s="77"/>
      <c r="Q130" s="77"/>
      <c r="R130" s="77"/>
      <c r="S130" s="77"/>
      <c r="T130" s="7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8" t="s">
        <v>165</v>
      </c>
      <c r="AU130" s="18" t="s">
        <v>85</v>
      </c>
    </row>
    <row r="131" s="13" customFormat="1">
      <c r="A131" s="13"/>
      <c r="B131" s="190"/>
      <c r="C131" s="13"/>
      <c r="D131" s="191" t="s">
        <v>192</v>
      </c>
      <c r="E131" s="192" t="s">
        <v>1</v>
      </c>
      <c r="F131" s="193" t="s">
        <v>467</v>
      </c>
      <c r="G131" s="13"/>
      <c r="H131" s="194">
        <v>2.7999999999999998</v>
      </c>
      <c r="I131" s="195"/>
      <c r="J131" s="13"/>
      <c r="K131" s="13"/>
      <c r="L131" s="190"/>
      <c r="M131" s="196"/>
      <c r="N131" s="197"/>
      <c r="O131" s="197"/>
      <c r="P131" s="197"/>
      <c r="Q131" s="197"/>
      <c r="R131" s="197"/>
      <c r="S131" s="197"/>
      <c r="T131" s="19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92" t="s">
        <v>192</v>
      </c>
      <c r="AU131" s="192" t="s">
        <v>85</v>
      </c>
      <c r="AV131" s="13" t="s">
        <v>85</v>
      </c>
      <c r="AW131" s="13" t="s">
        <v>31</v>
      </c>
      <c r="AX131" s="13" t="s">
        <v>75</v>
      </c>
      <c r="AY131" s="192" t="s">
        <v>155</v>
      </c>
    </row>
    <row r="132" s="13" customFormat="1">
      <c r="A132" s="13"/>
      <c r="B132" s="190"/>
      <c r="C132" s="13"/>
      <c r="D132" s="191" t="s">
        <v>192</v>
      </c>
      <c r="E132" s="192" t="s">
        <v>1</v>
      </c>
      <c r="F132" s="193" t="s">
        <v>785</v>
      </c>
      <c r="G132" s="13"/>
      <c r="H132" s="194">
        <v>1.5600000000000001</v>
      </c>
      <c r="I132" s="195"/>
      <c r="J132" s="13"/>
      <c r="K132" s="13"/>
      <c r="L132" s="190"/>
      <c r="M132" s="196"/>
      <c r="N132" s="197"/>
      <c r="O132" s="197"/>
      <c r="P132" s="197"/>
      <c r="Q132" s="197"/>
      <c r="R132" s="197"/>
      <c r="S132" s="197"/>
      <c r="T132" s="19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92" t="s">
        <v>192</v>
      </c>
      <c r="AU132" s="192" t="s">
        <v>85</v>
      </c>
      <c r="AV132" s="13" t="s">
        <v>85</v>
      </c>
      <c r="AW132" s="13" t="s">
        <v>31</v>
      </c>
      <c r="AX132" s="13" t="s">
        <v>75</v>
      </c>
      <c r="AY132" s="192" t="s">
        <v>155</v>
      </c>
    </row>
    <row r="133" s="14" customFormat="1">
      <c r="A133" s="14"/>
      <c r="B133" s="199"/>
      <c r="C133" s="14"/>
      <c r="D133" s="191" t="s">
        <v>192</v>
      </c>
      <c r="E133" s="200" t="s">
        <v>1</v>
      </c>
      <c r="F133" s="201" t="s">
        <v>194</v>
      </c>
      <c r="G133" s="14"/>
      <c r="H133" s="202">
        <v>4.3599999999999994</v>
      </c>
      <c r="I133" s="203"/>
      <c r="J133" s="14"/>
      <c r="K133" s="14"/>
      <c r="L133" s="199"/>
      <c r="M133" s="204"/>
      <c r="N133" s="205"/>
      <c r="O133" s="205"/>
      <c r="P133" s="205"/>
      <c r="Q133" s="205"/>
      <c r="R133" s="205"/>
      <c r="S133" s="205"/>
      <c r="T133" s="20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00" t="s">
        <v>192</v>
      </c>
      <c r="AU133" s="200" t="s">
        <v>85</v>
      </c>
      <c r="AV133" s="14" t="s">
        <v>163</v>
      </c>
      <c r="AW133" s="14" t="s">
        <v>31</v>
      </c>
      <c r="AX133" s="14" t="s">
        <v>83</v>
      </c>
      <c r="AY133" s="200" t="s">
        <v>155</v>
      </c>
    </row>
    <row r="134" s="2" customFormat="1" ht="21.75" customHeight="1">
      <c r="A134" s="38"/>
      <c r="B134" s="171"/>
      <c r="C134" s="172" t="s">
        <v>171</v>
      </c>
      <c r="D134" s="172" t="s">
        <v>158</v>
      </c>
      <c r="E134" s="173" t="s">
        <v>273</v>
      </c>
      <c r="F134" s="174" t="s">
        <v>274</v>
      </c>
      <c r="G134" s="175" t="s">
        <v>188</v>
      </c>
      <c r="H134" s="176">
        <v>4.3600000000000003</v>
      </c>
      <c r="I134" s="177"/>
      <c r="J134" s="178">
        <f>ROUND(I134*H134,2)</f>
        <v>0</v>
      </c>
      <c r="K134" s="174" t="s">
        <v>162</v>
      </c>
      <c r="L134" s="39"/>
      <c r="M134" s="179" t="s">
        <v>1</v>
      </c>
      <c r="N134" s="180" t="s">
        <v>40</v>
      </c>
      <c r="O134" s="77"/>
      <c r="P134" s="181">
        <f>O134*H134</f>
        <v>0</v>
      </c>
      <c r="Q134" s="181">
        <v>0.0043800000000000002</v>
      </c>
      <c r="R134" s="181">
        <f>Q134*H134</f>
        <v>0.019096800000000004</v>
      </c>
      <c r="S134" s="181">
        <v>0</v>
      </c>
      <c r="T134" s="18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83" t="s">
        <v>163</v>
      </c>
      <c r="AT134" s="183" t="s">
        <v>158</v>
      </c>
      <c r="AU134" s="183" t="s">
        <v>85</v>
      </c>
      <c r="AY134" s="18" t="s">
        <v>155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8" t="s">
        <v>83</v>
      </c>
      <c r="BK134" s="184">
        <f>ROUND(I134*H134,2)</f>
        <v>0</v>
      </c>
      <c r="BL134" s="18" t="s">
        <v>163</v>
      </c>
      <c r="BM134" s="183" t="s">
        <v>275</v>
      </c>
    </row>
    <row r="135" s="2" customFormat="1">
      <c r="A135" s="38"/>
      <c r="B135" s="39"/>
      <c r="C135" s="38"/>
      <c r="D135" s="185" t="s">
        <v>165</v>
      </c>
      <c r="E135" s="38"/>
      <c r="F135" s="186" t="s">
        <v>276</v>
      </c>
      <c r="G135" s="38"/>
      <c r="H135" s="38"/>
      <c r="I135" s="187"/>
      <c r="J135" s="38"/>
      <c r="K135" s="38"/>
      <c r="L135" s="39"/>
      <c r="M135" s="188"/>
      <c r="N135" s="189"/>
      <c r="O135" s="77"/>
      <c r="P135" s="77"/>
      <c r="Q135" s="77"/>
      <c r="R135" s="77"/>
      <c r="S135" s="77"/>
      <c r="T135" s="7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8" t="s">
        <v>165</v>
      </c>
      <c r="AU135" s="18" t="s">
        <v>85</v>
      </c>
    </row>
    <row r="136" s="13" customFormat="1">
      <c r="A136" s="13"/>
      <c r="B136" s="190"/>
      <c r="C136" s="13"/>
      <c r="D136" s="191" t="s">
        <v>192</v>
      </c>
      <c r="E136" s="192" t="s">
        <v>1</v>
      </c>
      <c r="F136" s="193" t="s">
        <v>467</v>
      </c>
      <c r="G136" s="13"/>
      <c r="H136" s="194">
        <v>2.7999999999999998</v>
      </c>
      <c r="I136" s="195"/>
      <c r="J136" s="13"/>
      <c r="K136" s="13"/>
      <c r="L136" s="190"/>
      <c r="M136" s="196"/>
      <c r="N136" s="197"/>
      <c r="O136" s="197"/>
      <c r="P136" s="197"/>
      <c r="Q136" s="197"/>
      <c r="R136" s="197"/>
      <c r="S136" s="197"/>
      <c r="T136" s="19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2" t="s">
        <v>192</v>
      </c>
      <c r="AU136" s="192" t="s">
        <v>85</v>
      </c>
      <c r="AV136" s="13" t="s">
        <v>85</v>
      </c>
      <c r="AW136" s="13" t="s">
        <v>31</v>
      </c>
      <c r="AX136" s="13" t="s">
        <v>75</v>
      </c>
      <c r="AY136" s="192" t="s">
        <v>155</v>
      </c>
    </row>
    <row r="137" s="13" customFormat="1">
      <c r="A137" s="13"/>
      <c r="B137" s="190"/>
      <c r="C137" s="13"/>
      <c r="D137" s="191" t="s">
        <v>192</v>
      </c>
      <c r="E137" s="192" t="s">
        <v>1</v>
      </c>
      <c r="F137" s="193" t="s">
        <v>785</v>
      </c>
      <c r="G137" s="13"/>
      <c r="H137" s="194">
        <v>1.5600000000000001</v>
      </c>
      <c r="I137" s="195"/>
      <c r="J137" s="13"/>
      <c r="K137" s="13"/>
      <c r="L137" s="190"/>
      <c r="M137" s="196"/>
      <c r="N137" s="197"/>
      <c r="O137" s="197"/>
      <c r="P137" s="197"/>
      <c r="Q137" s="197"/>
      <c r="R137" s="197"/>
      <c r="S137" s="197"/>
      <c r="T137" s="19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92" t="s">
        <v>192</v>
      </c>
      <c r="AU137" s="192" t="s">
        <v>85</v>
      </c>
      <c r="AV137" s="13" t="s">
        <v>85</v>
      </c>
      <c r="AW137" s="13" t="s">
        <v>31</v>
      </c>
      <c r="AX137" s="13" t="s">
        <v>75</v>
      </c>
      <c r="AY137" s="192" t="s">
        <v>155</v>
      </c>
    </row>
    <row r="138" s="14" customFormat="1">
      <c r="A138" s="14"/>
      <c r="B138" s="199"/>
      <c r="C138" s="14"/>
      <c r="D138" s="191" t="s">
        <v>192</v>
      </c>
      <c r="E138" s="200" t="s">
        <v>1</v>
      </c>
      <c r="F138" s="201" t="s">
        <v>194</v>
      </c>
      <c r="G138" s="14"/>
      <c r="H138" s="202">
        <v>4.3599999999999994</v>
      </c>
      <c r="I138" s="203"/>
      <c r="J138" s="14"/>
      <c r="K138" s="14"/>
      <c r="L138" s="199"/>
      <c r="M138" s="204"/>
      <c r="N138" s="205"/>
      <c r="O138" s="205"/>
      <c r="P138" s="205"/>
      <c r="Q138" s="205"/>
      <c r="R138" s="205"/>
      <c r="S138" s="205"/>
      <c r="T138" s="20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00" t="s">
        <v>192</v>
      </c>
      <c r="AU138" s="200" t="s">
        <v>85</v>
      </c>
      <c r="AV138" s="14" t="s">
        <v>163</v>
      </c>
      <c r="AW138" s="14" t="s">
        <v>31</v>
      </c>
      <c r="AX138" s="14" t="s">
        <v>83</v>
      </c>
      <c r="AY138" s="200" t="s">
        <v>155</v>
      </c>
    </row>
    <row r="139" s="2" customFormat="1" ht="24.15" customHeight="1">
      <c r="A139" s="38"/>
      <c r="B139" s="171"/>
      <c r="C139" s="172" t="s">
        <v>163</v>
      </c>
      <c r="D139" s="172" t="s">
        <v>158</v>
      </c>
      <c r="E139" s="173" t="s">
        <v>277</v>
      </c>
      <c r="F139" s="174" t="s">
        <v>278</v>
      </c>
      <c r="G139" s="175" t="s">
        <v>188</v>
      </c>
      <c r="H139" s="176">
        <v>4.3600000000000003</v>
      </c>
      <c r="I139" s="177"/>
      <c r="J139" s="178">
        <f>ROUND(I139*H139,2)</f>
        <v>0</v>
      </c>
      <c r="K139" s="174" t="s">
        <v>162</v>
      </c>
      <c r="L139" s="39"/>
      <c r="M139" s="179" t="s">
        <v>1</v>
      </c>
      <c r="N139" s="180" t="s">
        <v>40</v>
      </c>
      <c r="O139" s="77"/>
      <c r="P139" s="181">
        <f>O139*H139</f>
        <v>0</v>
      </c>
      <c r="Q139" s="181">
        <v>0.00022000000000000001</v>
      </c>
      <c r="R139" s="181">
        <f>Q139*H139</f>
        <v>0.00095920000000000011</v>
      </c>
      <c r="S139" s="181">
        <v>0</v>
      </c>
      <c r="T139" s="18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83" t="s">
        <v>163</v>
      </c>
      <c r="AT139" s="183" t="s">
        <v>158</v>
      </c>
      <c r="AU139" s="183" t="s">
        <v>85</v>
      </c>
      <c r="AY139" s="18" t="s">
        <v>155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8" t="s">
        <v>83</v>
      </c>
      <c r="BK139" s="184">
        <f>ROUND(I139*H139,2)</f>
        <v>0</v>
      </c>
      <c r="BL139" s="18" t="s">
        <v>163</v>
      </c>
      <c r="BM139" s="183" t="s">
        <v>279</v>
      </c>
    </row>
    <row r="140" s="2" customFormat="1">
      <c r="A140" s="38"/>
      <c r="B140" s="39"/>
      <c r="C140" s="38"/>
      <c r="D140" s="185" t="s">
        <v>165</v>
      </c>
      <c r="E140" s="38"/>
      <c r="F140" s="186" t="s">
        <v>280</v>
      </c>
      <c r="G140" s="38"/>
      <c r="H140" s="38"/>
      <c r="I140" s="187"/>
      <c r="J140" s="38"/>
      <c r="K140" s="38"/>
      <c r="L140" s="39"/>
      <c r="M140" s="188"/>
      <c r="N140" s="189"/>
      <c r="O140" s="77"/>
      <c r="P140" s="77"/>
      <c r="Q140" s="77"/>
      <c r="R140" s="77"/>
      <c r="S140" s="77"/>
      <c r="T140" s="7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8" t="s">
        <v>165</v>
      </c>
      <c r="AU140" s="18" t="s">
        <v>85</v>
      </c>
    </row>
    <row r="141" s="13" customFormat="1">
      <c r="A141" s="13"/>
      <c r="B141" s="190"/>
      <c r="C141" s="13"/>
      <c r="D141" s="191" t="s">
        <v>192</v>
      </c>
      <c r="E141" s="192" t="s">
        <v>1</v>
      </c>
      <c r="F141" s="193" t="s">
        <v>467</v>
      </c>
      <c r="G141" s="13"/>
      <c r="H141" s="194">
        <v>2.7999999999999998</v>
      </c>
      <c r="I141" s="195"/>
      <c r="J141" s="13"/>
      <c r="K141" s="13"/>
      <c r="L141" s="190"/>
      <c r="M141" s="196"/>
      <c r="N141" s="197"/>
      <c r="O141" s="197"/>
      <c r="P141" s="197"/>
      <c r="Q141" s="197"/>
      <c r="R141" s="197"/>
      <c r="S141" s="197"/>
      <c r="T141" s="19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2" t="s">
        <v>192</v>
      </c>
      <c r="AU141" s="192" t="s">
        <v>85</v>
      </c>
      <c r="AV141" s="13" t="s">
        <v>85</v>
      </c>
      <c r="AW141" s="13" t="s">
        <v>31</v>
      </c>
      <c r="AX141" s="13" t="s">
        <v>75</v>
      </c>
      <c r="AY141" s="192" t="s">
        <v>155</v>
      </c>
    </row>
    <row r="142" s="13" customFormat="1">
      <c r="A142" s="13"/>
      <c r="B142" s="190"/>
      <c r="C142" s="13"/>
      <c r="D142" s="191" t="s">
        <v>192</v>
      </c>
      <c r="E142" s="192" t="s">
        <v>1</v>
      </c>
      <c r="F142" s="193" t="s">
        <v>785</v>
      </c>
      <c r="G142" s="13"/>
      <c r="H142" s="194">
        <v>1.5600000000000001</v>
      </c>
      <c r="I142" s="195"/>
      <c r="J142" s="13"/>
      <c r="K142" s="13"/>
      <c r="L142" s="190"/>
      <c r="M142" s="196"/>
      <c r="N142" s="197"/>
      <c r="O142" s="197"/>
      <c r="P142" s="197"/>
      <c r="Q142" s="197"/>
      <c r="R142" s="197"/>
      <c r="S142" s="197"/>
      <c r="T142" s="19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2" t="s">
        <v>192</v>
      </c>
      <c r="AU142" s="192" t="s">
        <v>85</v>
      </c>
      <c r="AV142" s="13" t="s">
        <v>85</v>
      </c>
      <c r="AW142" s="13" t="s">
        <v>31</v>
      </c>
      <c r="AX142" s="13" t="s">
        <v>75</v>
      </c>
      <c r="AY142" s="192" t="s">
        <v>155</v>
      </c>
    </row>
    <row r="143" s="14" customFormat="1">
      <c r="A143" s="14"/>
      <c r="B143" s="199"/>
      <c r="C143" s="14"/>
      <c r="D143" s="191" t="s">
        <v>192</v>
      </c>
      <c r="E143" s="200" t="s">
        <v>1</v>
      </c>
      <c r="F143" s="201" t="s">
        <v>194</v>
      </c>
      <c r="G143" s="14"/>
      <c r="H143" s="202">
        <v>4.3599999999999994</v>
      </c>
      <c r="I143" s="203"/>
      <c r="J143" s="14"/>
      <c r="K143" s="14"/>
      <c r="L143" s="199"/>
      <c r="M143" s="204"/>
      <c r="N143" s="205"/>
      <c r="O143" s="205"/>
      <c r="P143" s="205"/>
      <c r="Q143" s="205"/>
      <c r="R143" s="205"/>
      <c r="S143" s="205"/>
      <c r="T143" s="20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00" t="s">
        <v>192</v>
      </c>
      <c r="AU143" s="200" t="s">
        <v>85</v>
      </c>
      <c r="AV143" s="14" t="s">
        <v>163</v>
      </c>
      <c r="AW143" s="14" t="s">
        <v>31</v>
      </c>
      <c r="AX143" s="14" t="s">
        <v>83</v>
      </c>
      <c r="AY143" s="200" t="s">
        <v>155</v>
      </c>
    </row>
    <row r="144" s="2" customFormat="1" ht="24.15" customHeight="1">
      <c r="A144" s="38"/>
      <c r="B144" s="171"/>
      <c r="C144" s="172" t="s">
        <v>185</v>
      </c>
      <c r="D144" s="172" t="s">
        <v>158</v>
      </c>
      <c r="E144" s="173" t="s">
        <v>602</v>
      </c>
      <c r="F144" s="174" t="s">
        <v>603</v>
      </c>
      <c r="G144" s="175" t="s">
        <v>188</v>
      </c>
      <c r="H144" s="176">
        <v>0.28000000000000003</v>
      </c>
      <c r="I144" s="177"/>
      <c r="J144" s="178">
        <f>ROUND(I144*H144,2)</f>
        <v>0</v>
      </c>
      <c r="K144" s="174" t="s">
        <v>162</v>
      </c>
      <c r="L144" s="39"/>
      <c r="M144" s="179" t="s">
        <v>1</v>
      </c>
      <c r="N144" s="180" t="s">
        <v>40</v>
      </c>
      <c r="O144" s="77"/>
      <c r="P144" s="181">
        <f>O144*H144</f>
        <v>0</v>
      </c>
      <c r="Q144" s="181">
        <v>0.023099999999999999</v>
      </c>
      <c r="R144" s="181">
        <f>Q144*H144</f>
        <v>0.0064680000000000007</v>
      </c>
      <c r="S144" s="181">
        <v>0</v>
      </c>
      <c r="T144" s="18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83" t="s">
        <v>163</v>
      </c>
      <c r="AT144" s="183" t="s">
        <v>158</v>
      </c>
      <c r="AU144" s="183" t="s">
        <v>85</v>
      </c>
      <c r="AY144" s="18" t="s">
        <v>155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8" t="s">
        <v>83</v>
      </c>
      <c r="BK144" s="184">
        <f>ROUND(I144*H144,2)</f>
        <v>0</v>
      </c>
      <c r="BL144" s="18" t="s">
        <v>163</v>
      </c>
      <c r="BM144" s="183" t="s">
        <v>604</v>
      </c>
    </row>
    <row r="145" s="2" customFormat="1">
      <c r="A145" s="38"/>
      <c r="B145" s="39"/>
      <c r="C145" s="38"/>
      <c r="D145" s="185" t="s">
        <v>165</v>
      </c>
      <c r="E145" s="38"/>
      <c r="F145" s="186" t="s">
        <v>605</v>
      </c>
      <c r="G145" s="38"/>
      <c r="H145" s="38"/>
      <c r="I145" s="187"/>
      <c r="J145" s="38"/>
      <c r="K145" s="38"/>
      <c r="L145" s="39"/>
      <c r="M145" s="188"/>
      <c r="N145" s="189"/>
      <c r="O145" s="77"/>
      <c r="P145" s="77"/>
      <c r="Q145" s="77"/>
      <c r="R145" s="77"/>
      <c r="S145" s="77"/>
      <c r="T145" s="7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8" t="s">
        <v>165</v>
      </c>
      <c r="AU145" s="18" t="s">
        <v>85</v>
      </c>
    </row>
    <row r="146" s="13" customFormat="1">
      <c r="A146" s="13"/>
      <c r="B146" s="190"/>
      <c r="C146" s="13"/>
      <c r="D146" s="191" t="s">
        <v>192</v>
      </c>
      <c r="E146" s="192" t="s">
        <v>1</v>
      </c>
      <c r="F146" s="193" t="s">
        <v>777</v>
      </c>
      <c r="G146" s="13"/>
      <c r="H146" s="194">
        <v>0.28000000000000003</v>
      </c>
      <c r="I146" s="195"/>
      <c r="J146" s="13"/>
      <c r="K146" s="13"/>
      <c r="L146" s="190"/>
      <c r="M146" s="196"/>
      <c r="N146" s="197"/>
      <c r="O146" s="197"/>
      <c r="P146" s="197"/>
      <c r="Q146" s="197"/>
      <c r="R146" s="197"/>
      <c r="S146" s="197"/>
      <c r="T146" s="19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2" t="s">
        <v>192</v>
      </c>
      <c r="AU146" s="192" t="s">
        <v>85</v>
      </c>
      <c r="AV146" s="13" t="s">
        <v>85</v>
      </c>
      <c r="AW146" s="13" t="s">
        <v>31</v>
      </c>
      <c r="AX146" s="13" t="s">
        <v>83</v>
      </c>
      <c r="AY146" s="192" t="s">
        <v>155</v>
      </c>
    </row>
    <row r="147" s="2" customFormat="1" ht="24.15" customHeight="1">
      <c r="A147" s="38"/>
      <c r="B147" s="171"/>
      <c r="C147" s="172" t="s">
        <v>195</v>
      </c>
      <c r="D147" s="172" t="s">
        <v>158</v>
      </c>
      <c r="E147" s="173" t="s">
        <v>281</v>
      </c>
      <c r="F147" s="174" t="s">
        <v>282</v>
      </c>
      <c r="G147" s="175" t="s">
        <v>188</v>
      </c>
      <c r="H147" s="176">
        <v>4.3600000000000003</v>
      </c>
      <c r="I147" s="177"/>
      <c r="J147" s="178">
        <f>ROUND(I147*H147,2)</f>
        <v>0</v>
      </c>
      <c r="K147" s="174" t="s">
        <v>162</v>
      </c>
      <c r="L147" s="39"/>
      <c r="M147" s="179" t="s">
        <v>1</v>
      </c>
      <c r="N147" s="180" t="s">
        <v>40</v>
      </c>
      <c r="O147" s="77"/>
      <c r="P147" s="181">
        <f>O147*H147</f>
        <v>0</v>
      </c>
      <c r="Q147" s="181">
        <v>0.0027499999999999998</v>
      </c>
      <c r="R147" s="181">
        <f>Q147*H147</f>
        <v>0.011990000000000001</v>
      </c>
      <c r="S147" s="181">
        <v>0</v>
      </c>
      <c r="T147" s="18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83" t="s">
        <v>163</v>
      </c>
      <c r="AT147" s="183" t="s">
        <v>158</v>
      </c>
      <c r="AU147" s="183" t="s">
        <v>85</v>
      </c>
      <c r="AY147" s="18" t="s">
        <v>155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8" t="s">
        <v>83</v>
      </c>
      <c r="BK147" s="184">
        <f>ROUND(I147*H147,2)</f>
        <v>0</v>
      </c>
      <c r="BL147" s="18" t="s">
        <v>163</v>
      </c>
      <c r="BM147" s="183" t="s">
        <v>283</v>
      </c>
    </row>
    <row r="148" s="2" customFormat="1">
      <c r="A148" s="38"/>
      <c r="B148" s="39"/>
      <c r="C148" s="38"/>
      <c r="D148" s="185" t="s">
        <v>165</v>
      </c>
      <c r="E148" s="38"/>
      <c r="F148" s="186" t="s">
        <v>284</v>
      </c>
      <c r="G148" s="38"/>
      <c r="H148" s="38"/>
      <c r="I148" s="187"/>
      <c r="J148" s="38"/>
      <c r="K148" s="38"/>
      <c r="L148" s="39"/>
      <c r="M148" s="188"/>
      <c r="N148" s="189"/>
      <c r="O148" s="77"/>
      <c r="P148" s="77"/>
      <c r="Q148" s="77"/>
      <c r="R148" s="77"/>
      <c r="S148" s="77"/>
      <c r="T148" s="7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8" t="s">
        <v>165</v>
      </c>
      <c r="AU148" s="18" t="s">
        <v>85</v>
      </c>
    </row>
    <row r="149" s="13" customFormat="1">
      <c r="A149" s="13"/>
      <c r="B149" s="190"/>
      <c r="C149" s="13"/>
      <c r="D149" s="191" t="s">
        <v>192</v>
      </c>
      <c r="E149" s="192" t="s">
        <v>1</v>
      </c>
      <c r="F149" s="193" t="s">
        <v>467</v>
      </c>
      <c r="G149" s="13"/>
      <c r="H149" s="194">
        <v>2.7999999999999998</v>
      </c>
      <c r="I149" s="195"/>
      <c r="J149" s="13"/>
      <c r="K149" s="13"/>
      <c r="L149" s="190"/>
      <c r="M149" s="196"/>
      <c r="N149" s="197"/>
      <c r="O149" s="197"/>
      <c r="P149" s="197"/>
      <c r="Q149" s="197"/>
      <c r="R149" s="197"/>
      <c r="S149" s="197"/>
      <c r="T149" s="19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2" t="s">
        <v>192</v>
      </c>
      <c r="AU149" s="192" t="s">
        <v>85</v>
      </c>
      <c r="AV149" s="13" t="s">
        <v>85</v>
      </c>
      <c r="AW149" s="13" t="s">
        <v>31</v>
      </c>
      <c r="AX149" s="13" t="s">
        <v>75</v>
      </c>
      <c r="AY149" s="192" t="s">
        <v>155</v>
      </c>
    </row>
    <row r="150" s="13" customFormat="1">
      <c r="A150" s="13"/>
      <c r="B150" s="190"/>
      <c r="C150" s="13"/>
      <c r="D150" s="191" t="s">
        <v>192</v>
      </c>
      <c r="E150" s="192" t="s">
        <v>1</v>
      </c>
      <c r="F150" s="193" t="s">
        <v>785</v>
      </c>
      <c r="G150" s="13"/>
      <c r="H150" s="194">
        <v>1.5600000000000001</v>
      </c>
      <c r="I150" s="195"/>
      <c r="J150" s="13"/>
      <c r="K150" s="13"/>
      <c r="L150" s="190"/>
      <c r="M150" s="196"/>
      <c r="N150" s="197"/>
      <c r="O150" s="197"/>
      <c r="P150" s="197"/>
      <c r="Q150" s="197"/>
      <c r="R150" s="197"/>
      <c r="S150" s="197"/>
      <c r="T150" s="19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92" t="s">
        <v>192</v>
      </c>
      <c r="AU150" s="192" t="s">
        <v>85</v>
      </c>
      <c r="AV150" s="13" t="s">
        <v>85</v>
      </c>
      <c r="AW150" s="13" t="s">
        <v>31</v>
      </c>
      <c r="AX150" s="13" t="s">
        <v>75</v>
      </c>
      <c r="AY150" s="192" t="s">
        <v>155</v>
      </c>
    </row>
    <row r="151" s="14" customFormat="1">
      <c r="A151" s="14"/>
      <c r="B151" s="199"/>
      <c r="C151" s="14"/>
      <c r="D151" s="191" t="s">
        <v>192</v>
      </c>
      <c r="E151" s="200" t="s">
        <v>1</v>
      </c>
      <c r="F151" s="201" t="s">
        <v>194</v>
      </c>
      <c r="G151" s="14"/>
      <c r="H151" s="202">
        <v>4.3599999999999994</v>
      </c>
      <c r="I151" s="203"/>
      <c r="J151" s="14"/>
      <c r="K151" s="14"/>
      <c r="L151" s="199"/>
      <c r="M151" s="204"/>
      <c r="N151" s="205"/>
      <c r="O151" s="205"/>
      <c r="P151" s="205"/>
      <c r="Q151" s="205"/>
      <c r="R151" s="205"/>
      <c r="S151" s="205"/>
      <c r="T151" s="20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00" t="s">
        <v>192</v>
      </c>
      <c r="AU151" s="200" t="s">
        <v>85</v>
      </c>
      <c r="AV151" s="14" t="s">
        <v>163</v>
      </c>
      <c r="AW151" s="14" t="s">
        <v>31</v>
      </c>
      <c r="AX151" s="14" t="s">
        <v>83</v>
      </c>
      <c r="AY151" s="200" t="s">
        <v>155</v>
      </c>
    </row>
    <row r="152" s="12" customFormat="1" ht="22.8" customHeight="1">
      <c r="A152" s="12"/>
      <c r="B152" s="158"/>
      <c r="C152" s="12"/>
      <c r="D152" s="159" t="s">
        <v>74</v>
      </c>
      <c r="E152" s="169" t="s">
        <v>285</v>
      </c>
      <c r="F152" s="169" t="s">
        <v>286</v>
      </c>
      <c r="G152" s="12"/>
      <c r="H152" s="12"/>
      <c r="I152" s="161"/>
      <c r="J152" s="170">
        <f>BK152</f>
        <v>0</v>
      </c>
      <c r="K152" s="12"/>
      <c r="L152" s="158"/>
      <c r="M152" s="163"/>
      <c r="N152" s="164"/>
      <c r="O152" s="164"/>
      <c r="P152" s="165">
        <f>SUM(P153:P154)</f>
        <v>0</v>
      </c>
      <c r="Q152" s="164"/>
      <c r="R152" s="165">
        <f>SUM(R153:R154)</f>
        <v>0</v>
      </c>
      <c r="S152" s="164"/>
      <c r="T152" s="166">
        <f>SUM(T153:T154)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59" t="s">
        <v>83</v>
      </c>
      <c r="AT152" s="167" t="s">
        <v>74</v>
      </c>
      <c r="AU152" s="167" t="s">
        <v>83</v>
      </c>
      <c r="AY152" s="159" t="s">
        <v>155</v>
      </c>
      <c r="BK152" s="168">
        <f>SUM(BK153:BK154)</f>
        <v>0</v>
      </c>
    </row>
    <row r="153" s="2" customFormat="1" ht="21.75" customHeight="1">
      <c r="A153" s="38"/>
      <c r="B153" s="171"/>
      <c r="C153" s="172" t="s">
        <v>203</v>
      </c>
      <c r="D153" s="172" t="s">
        <v>158</v>
      </c>
      <c r="E153" s="173" t="s">
        <v>287</v>
      </c>
      <c r="F153" s="174" t="s">
        <v>288</v>
      </c>
      <c r="G153" s="175" t="s">
        <v>161</v>
      </c>
      <c r="H153" s="176">
        <v>0.051999999999999998</v>
      </c>
      <c r="I153" s="177"/>
      <c r="J153" s="178">
        <f>ROUND(I153*H153,2)</f>
        <v>0</v>
      </c>
      <c r="K153" s="174" t="s">
        <v>162</v>
      </c>
      <c r="L153" s="39"/>
      <c r="M153" s="179" t="s">
        <v>1</v>
      </c>
      <c r="N153" s="180" t="s">
        <v>40</v>
      </c>
      <c r="O153" s="77"/>
      <c r="P153" s="181">
        <f>O153*H153</f>
        <v>0</v>
      </c>
      <c r="Q153" s="181">
        <v>0</v>
      </c>
      <c r="R153" s="181">
        <f>Q153*H153</f>
        <v>0</v>
      </c>
      <c r="S153" s="181">
        <v>0</v>
      </c>
      <c r="T153" s="18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83" t="s">
        <v>163</v>
      </c>
      <c r="AT153" s="183" t="s">
        <v>158</v>
      </c>
      <c r="AU153" s="183" t="s">
        <v>85</v>
      </c>
      <c r="AY153" s="18" t="s">
        <v>155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8" t="s">
        <v>83</v>
      </c>
      <c r="BK153" s="184">
        <f>ROUND(I153*H153,2)</f>
        <v>0</v>
      </c>
      <c r="BL153" s="18" t="s">
        <v>163</v>
      </c>
      <c r="BM153" s="183" t="s">
        <v>289</v>
      </c>
    </row>
    <row r="154" s="2" customFormat="1">
      <c r="A154" s="38"/>
      <c r="B154" s="39"/>
      <c r="C154" s="38"/>
      <c r="D154" s="185" t="s">
        <v>165</v>
      </c>
      <c r="E154" s="38"/>
      <c r="F154" s="186" t="s">
        <v>290</v>
      </c>
      <c r="G154" s="38"/>
      <c r="H154" s="38"/>
      <c r="I154" s="187"/>
      <c r="J154" s="38"/>
      <c r="K154" s="38"/>
      <c r="L154" s="39"/>
      <c r="M154" s="188"/>
      <c r="N154" s="189"/>
      <c r="O154" s="77"/>
      <c r="P154" s="77"/>
      <c r="Q154" s="77"/>
      <c r="R154" s="77"/>
      <c r="S154" s="77"/>
      <c r="T154" s="7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8" t="s">
        <v>165</v>
      </c>
      <c r="AU154" s="18" t="s">
        <v>85</v>
      </c>
    </row>
    <row r="155" s="12" customFormat="1" ht="25.92" customHeight="1">
      <c r="A155" s="12"/>
      <c r="B155" s="158"/>
      <c r="C155" s="12"/>
      <c r="D155" s="159" t="s">
        <v>74</v>
      </c>
      <c r="E155" s="160" t="s">
        <v>181</v>
      </c>
      <c r="F155" s="160" t="s">
        <v>182</v>
      </c>
      <c r="G155" s="12"/>
      <c r="H155" s="12"/>
      <c r="I155" s="161"/>
      <c r="J155" s="162">
        <f>BK155</f>
        <v>0</v>
      </c>
      <c r="K155" s="12"/>
      <c r="L155" s="158"/>
      <c r="M155" s="163"/>
      <c r="N155" s="164"/>
      <c r="O155" s="164"/>
      <c r="P155" s="165">
        <f>P156+P178</f>
        <v>0</v>
      </c>
      <c r="Q155" s="164"/>
      <c r="R155" s="165">
        <f>R156+R178</f>
        <v>0.33523239999999999</v>
      </c>
      <c r="S155" s="164"/>
      <c r="T155" s="166">
        <f>T156+T178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59" t="s">
        <v>85</v>
      </c>
      <c r="AT155" s="167" t="s">
        <v>74</v>
      </c>
      <c r="AU155" s="167" t="s">
        <v>75</v>
      </c>
      <c r="AY155" s="159" t="s">
        <v>155</v>
      </c>
      <c r="BK155" s="168">
        <f>BK156+BK178</f>
        <v>0</v>
      </c>
    </row>
    <row r="156" s="12" customFormat="1" ht="22.8" customHeight="1">
      <c r="A156" s="12"/>
      <c r="B156" s="158"/>
      <c r="C156" s="12"/>
      <c r="D156" s="159" t="s">
        <v>74</v>
      </c>
      <c r="E156" s="169" t="s">
        <v>183</v>
      </c>
      <c r="F156" s="169" t="s">
        <v>184</v>
      </c>
      <c r="G156" s="12"/>
      <c r="H156" s="12"/>
      <c r="I156" s="161"/>
      <c r="J156" s="170">
        <f>BK156</f>
        <v>0</v>
      </c>
      <c r="K156" s="12"/>
      <c r="L156" s="158"/>
      <c r="M156" s="163"/>
      <c r="N156" s="164"/>
      <c r="O156" s="164"/>
      <c r="P156" s="165">
        <f>SUM(P157:P177)</f>
        <v>0</v>
      </c>
      <c r="Q156" s="164"/>
      <c r="R156" s="165">
        <f>SUM(R157:R177)</f>
        <v>0.26273839999999998</v>
      </c>
      <c r="S156" s="164"/>
      <c r="T156" s="166">
        <f>SUM(T157:T177)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59" t="s">
        <v>85</v>
      </c>
      <c r="AT156" s="167" t="s">
        <v>74</v>
      </c>
      <c r="AU156" s="167" t="s">
        <v>83</v>
      </c>
      <c r="AY156" s="159" t="s">
        <v>155</v>
      </c>
      <c r="BK156" s="168">
        <f>SUM(BK157:BK177)</f>
        <v>0</v>
      </c>
    </row>
    <row r="157" s="2" customFormat="1" ht="24.15" customHeight="1">
      <c r="A157" s="38"/>
      <c r="B157" s="171"/>
      <c r="C157" s="172" t="s">
        <v>210</v>
      </c>
      <c r="D157" s="172" t="s">
        <v>158</v>
      </c>
      <c r="E157" s="173" t="s">
        <v>291</v>
      </c>
      <c r="F157" s="174" t="s">
        <v>292</v>
      </c>
      <c r="G157" s="175" t="s">
        <v>188</v>
      </c>
      <c r="H157" s="176">
        <v>19.649999999999999</v>
      </c>
      <c r="I157" s="177"/>
      <c r="J157" s="178">
        <f>ROUND(I157*H157,2)</f>
        <v>0</v>
      </c>
      <c r="K157" s="174" t="s">
        <v>162</v>
      </c>
      <c r="L157" s="39"/>
      <c r="M157" s="179" t="s">
        <v>1</v>
      </c>
      <c r="N157" s="180" t="s">
        <v>40</v>
      </c>
      <c r="O157" s="77"/>
      <c r="P157" s="181">
        <f>O157*H157</f>
        <v>0</v>
      </c>
      <c r="Q157" s="181">
        <v>0</v>
      </c>
      <c r="R157" s="181">
        <f>Q157*H157</f>
        <v>0</v>
      </c>
      <c r="S157" s="181">
        <v>0</v>
      </c>
      <c r="T157" s="18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83" t="s">
        <v>189</v>
      </c>
      <c r="AT157" s="183" t="s">
        <v>158</v>
      </c>
      <c r="AU157" s="183" t="s">
        <v>85</v>
      </c>
      <c r="AY157" s="18" t="s">
        <v>155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8" t="s">
        <v>83</v>
      </c>
      <c r="BK157" s="184">
        <f>ROUND(I157*H157,2)</f>
        <v>0</v>
      </c>
      <c r="BL157" s="18" t="s">
        <v>189</v>
      </c>
      <c r="BM157" s="183" t="s">
        <v>786</v>
      </c>
    </row>
    <row r="158" s="2" customFormat="1">
      <c r="A158" s="38"/>
      <c r="B158" s="39"/>
      <c r="C158" s="38"/>
      <c r="D158" s="185" t="s">
        <v>165</v>
      </c>
      <c r="E158" s="38"/>
      <c r="F158" s="186" t="s">
        <v>294</v>
      </c>
      <c r="G158" s="38"/>
      <c r="H158" s="38"/>
      <c r="I158" s="187"/>
      <c r="J158" s="38"/>
      <c r="K158" s="38"/>
      <c r="L158" s="39"/>
      <c r="M158" s="188"/>
      <c r="N158" s="189"/>
      <c r="O158" s="77"/>
      <c r="P158" s="77"/>
      <c r="Q158" s="77"/>
      <c r="R158" s="77"/>
      <c r="S158" s="77"/>
      <c r="T158" s="7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8" t="s">
        <v>165</v>
      </c>
      <c r="AU158" s="18" t="s">
        <v>85</v>
      </c>
    </row>
    <row r="159" s="2" customFormat="1" ht="16.5" customHeight="1">
      <c r="A159" s="38"/>
      <c r="B159" s="171"/>
      <c r="C159" s="218" t="s">
        <v>218</v>
      </c>
      <c r="D159" s="218" t="s">
        <v>244</v>
      </c>
      <c r="E159" s="219" t="s">
        <v>296</v>
      </c>
      <c r="F159" s="220" t="s">
        <v>297</v>
      </c>
      <c r="G159" s="221" t="s">
        <v>161</v>
      </c>
      <c r="H159" s="222">
        <v>0.0060000000000000001</v>
      </c>
      <c r="I159" s="223"/>
      <c r="J159" s="224">
        <f>ROUND(I159*H159,2)</f>
        <v>0</v>
      </c>
      <c r="K159" s="220" t="s">
        <v>178</v>
      </c>
      <c r="L159" s="225"/>
      <c r="M159" s="226" t="s">
        <v>1</v>
      </c>
      <c r="N159" s="227" t="s">
        <v>40</v>
      </c>
      <c r="O159" s="77"/>
      <c r="P159" s="181">
        <f>O159*H159</f>
        <v>0</v>
      </c>
      <c r="Q159" s="181">
        <v>1</v>
      </c>
      <c r="R159" s="181">
        <f>Q159*H159</f>
        <v>0.0060000000000000001</v>
      </c>
      <c r="S159" s="181">
        <v>0</v>
      </c>
      <c r="T159" s="182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83" t="s">
        <v>298</v>
      </c>
      <c r="AT159" s="183" t="s">
        <v>244</v>
      </c>
      <c r="AU159" s="183" t="s">
        <v>85</v>
      </c>
      <c r="AY159" s="18" t="s">
        <v>155</v>
      </c>
      <c r="BE159" s="184">
        <f>IF(N159="základní",J159,0)</f>
        <v>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18" t="s">
        <v>83</v>
      </c>
      <c r="BK159" s="184">
        <f>ROUND(I159*H159,2)</f>
        <v>0</v>
      </c>
      <c r="BL159" s="18" t="s">
        <v>189</v>
      </c>
      <c r="BM159" s="183" t="s">
        <v>787</v>
      </c>
    </row>
    <row r="160" s="13" customFormat="1">
      <c r="A160" s="13"/>
      <c r="B160" s="190"/>
      <c r="C160" s="13"/>
      <c r="D160" s="191" t="s">
        <v>192</v>
      </c>
      <c r="E160" s="13"/>
      <c r="F160" s="193" t="s">
        <v>788</v>
      </c>
      <c r="G160" s="13"/>
      <c r="H160" s="194">
        <v>0.0060000000000000001</v>
      </c>
      <c r="I160" s="195"/>
      <c r="J160" s="13"/>
      <c r="K160" s="13"/>
      <c r="L160" s="190"/>
      <c r="M160" s="196"/>
      <c r="N160" s="197"/>
      <c r="O160" s="197"/>
      <c r="P160" s="197"/>
      <c r="Q160" s="197"/>
      <c r="R160" s="197"/>
      <c r="S160" s="197"/>
      <c r="T160" s="19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2" t="s">
        <v>192</v>
      </c>
      <c r="AU160" s="192" t="s">
        <v>85</v>
      </c>
      <c r="AV160" s="13" t="s">
        <v>85</v>
      </c>
      <c r="AW160" s="13" t="s">
        <v>3</v>
      </c>
      <c r="AX160" s="13" t="s">
        <v>83</v>
      </c>
      <c r="AY160" s="192" t="s">
        <v>155</v>
      </c>
    </row>
    <row r="161" s="2" customFormat="1" ht="24.15" customHeight="1">
      <c r="A161" s="38"/>
      <c r="B161" s="171"/>
      <c r="C161" s="172" t="s">
        <v>225</v>
      </c>
      <c r="D161" s="172" t="s">
        <v>158</v>
      </c>
      <c r="E161" s="173" t="s">
        <v>291</v>
      </c>
      <c r="F161" s="174" t="s">
        <v>292</v>
      </c>
      <c r="G161" s="175" t="s">
        <v>188</v>
      </c>
      <c r="H161" s="176">
        <v>19.649999999999999</v>
      </c>
      <c r="I161" s="177"/>
      <c r="J161" s="178">
        <f>ROUND(I161*H161,2)</f>
        <v>0</v>
      </c>
      <c r="K161" s="174" t="s">
        <v>162</v>
      </c>
      <c r="L161" s="39"/>
      <c r="M161" s="179" t="s">
        <v>1</v>
      </c>
      <c r="N161" s="180" t="s">
        <v>40</v>
      </c>
      <c r="O161" s="77"/>
      <c r="P161" s="181">
        <f>O161*H161</f>
        <v>0</v>
      </c>
      <c r="Q161" s="181">
        <v>0</v>
      </c>
      <c r="R161" s="181">
        <f>Q161*H161</f>
        <v>0</v>
      </c>
      <c r="S161" s="181">
        <v>0</v>
      </c>
      <c r="T161" s="18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83" t="s">
        <v>189</v>
      </c>
      <c r="AT161" s="183" t="s">
        <v>158</v>
      </c>
      <c r="AU161" s="183" t="s">
        <v>85</v>
      </c>
      <c r="AY161" s="18" t="s">
        <v>155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18" t="s">
        <v>83</v>
      </c>
      <c r="BK161" s="184">
        <f>ROUND(I161*H161,2)</f>
        <v>0</v>
      </c>
      <c r="BL161" s="18" t="s">
        <v>189</v>
      </c>
      <c r="BM161" s="183" t="s">
        <v>789</v>
      </c>
    </row>
    <row r="162" s="2" customFormat="1">
      <c r="A162" s="38"/>
      <c r="B162" s="39"/>
      <c r="C162" s="38"/>
      <c r="D162" s="185" t="s">
        <v>165</v>
      </c>
      <c r="E162" s="38"/>
      <c r="F162" s="186" t="s">
        <v>294</v>
      </c>
      <c r="G162" s="38"/>
      <c r="H162" s="38"/>
      <c r="I162" s="187"/>
      <c r="J162" s="38"/>
      <c r="K162" s="38"/>
      <c r="L162" s="39"/>
      <c r="M162" s="188"/>
      <c r="N162" s="189"/>
      <c r="O162" s="77"/>
      <c r="P162" s="77"/>
      <c r="Q162" s="77"/>
      <c r="R162" s="77"/>
      <c r="S162" s="77"/>
      <c r="T162" s="78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8" t="s">
        <v>165</v>
      </c>
      <c r="AU162" s="18" t="s">
        <v>85</v>
      </c>
    </row>
    <row r="163" s="13" customFormat="1">
      <c r="A163" s="13"/>
      <c r="B163" s="190"/>
      <c r="C163" s="13"/>
      <c r="D163" s="191" t="s">
        <v>192</v>
      </c>
      <c r="E163" s="192" t="s">
        <v>1</v>
      </c>
      <c r="F163" s="193" t="s">
        <v>790</v>
      </c>
      <c r="G163" s="13"/>
      <c r="H163" s="194">
        <v>19.649999999999999</v>
      </c>
      <c r="I163" s="195"/>
      <c r="J163" s="13"/>
      <c r="K163" s="13"/>
      <c r="L163" s="190"/>
      <c r="M163" s="196"/>
      <c r="N163" s="197"/>
      <c r="O163" s="197"/>
      <c r="P163" s="197"/>
      <c r="Q163" s="197"/>
      <c r="R163" s="197"/>
      <c r="S163" s="197"/>
      <c r="T163" s="19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2" t="s">
        <v>192</v>
      </c>
      <c r="AU163" s="192" t="s">
        <v>85</v>
      </c>
      <c r="AV163" s="13" t="s">
        <v>85</v>
      </c>
      <c r="AW163" s="13" t="s">
        <v>31</v>
      </c>
      <c r="AX163" s="13" t="s">
        <v>83</v>
      </c>
      <c r="AY163" s="192" t="s">
        <v>155</v>
      </c>
    </row>
    <row r="164" s="2" customFormat="1" ht="16.5" customHeight="1">
      <c r="A164" s="38"/>
      <c r="B164" s="171"/>
      <c r="C164" s="218" t="s">
        <v>231</v>
      </c>
      <c r="D164" s="218" t="s">
        <v>244</v>
      </c>
      <c r="E164" s="219" t="s">
        <v>296</v>
      </c>
      <c r="F164" s="220" t="s">
        <v>297</v>
      </c>
      <c r="G164" s="221" t="s">
        <v>161</v>
      </c>
      <c r="H164" s="222">
        <v>0.0060000000000000001</v>
      </c>
      <c r="I164" s="223"/>
      <c r="J164" s="224">
        <f>ROUND(I164*H164,2)</f>
        <v>0</v>
      </c>
      <c r="K164" s="220" t="s">
        <v>178</v>
      </c>
      <c r="L164" s="225"/>
      <c r="M164" s="226" t="s">
        <v>1</v>
      </c>
      <c r="N164" s="227" t="s">
        <v>40</v>
      </c>
      <c r="O164" s="77"/>
      <c r="P164" s="181">
        <f>O164*H164</f>
        <v>0</v>
      </c>
      <c r="Q164" s="181">
        <v>1</v>
      </c>
      <c r="R164" s="181">
        <f>Q164*H164</f>
        <v>0.0060000000000000001</v>
      </c>
      <c r="S164" s="181">
        <v>0</v>
      </c>
      <c r="T164" s="18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83" t="s">
        <v>298</v>
      </c>
      <c r="AT164" s="183" t="s">
        <v>244</v>
      </c>
      <c r="AU164" s="183" t="s">
        <v>85</v>
      </c>
      <c r="AY164" s="18" t="s">
        <v>155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8" t="s">
        <v>83</v>
      </c>
      <c r="BK164" s="184">
        <f>ROUND(I164*H164,2)</f>
        <v>0</v>
      </c>
      <c r="BL164" s="18" t="s">
        <v>189</v>
      </c>
      <c r="BM164" s="183" t="s">
        <v>791</v>
      </c>
    </row>
    <row r="165" s="13" customFormat="1">
      <c r="A165" s="13"/>
      <c r="B165" s="190"/>
      <c r="C165" s="13"/>
      <c r="D165" s="191" t="s">
        <v>192</v>
      </c>
      <c r="E165" s="13"/>
      <c r="F165" s="193" t="s">
        <v>788</v>
      </c>
      <c r="G165" s="13"/>
      <c r="H165" s="194">
        <v>0.0060000000000000001</v>
      </c>
      <c r="I165" s="195"/>
      <c r="J165" s="13"/>
      <c r="K165" s="13"/>
      <c r="L165" s="190"/>
      <c r="M165" s="196"/>
      <c r="N165" s="197"/>
      <c r="O165" s="197"/>
      <c r="P165" s="197"/>
      <c r="Q165" s="197"/>
      <c r="R165" s="197"/>
      <c r="S165" s="197"/>
      <c r="T165" s="19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2" t="s">
        <v>192</v>
      </c>
      <c r="AU165" s="192" t="s">
        <v>85</v>
      </c>
      <c r="AV165" s="13" t="s">
        <v>85</v>
      </c>
      <c r="AW165" s="13" t="s">
        <v>3</v>
      </c>
      <c r="AX165" s="13" t="s">
        <v>83</v>
      </c>
      <c r="AY165" s="192" t="s">
        <v>155</v>
      </c>
    </row>
    <row r="166" s="2" customFormat="1" ht="24.15" customHeight="1">
      <c r="A166" s="38"/>
      <c r="B166" s="171"/>
      <c r="C166" s="172" t="s">
        <v>8</v>
      </c>
      <c r="D166" s="172" t="s">
        <v>158</v>
      </c>
      <c r="E166" s="173" t="s">
        <v>301</v>
      </c>
      <c r="F166" s="174" t="s">
        <v>302</v>
      </c>
      <c r="G166" s="175" t="s">
        <v>188</v>
      </c>
      <c r="H166" s="176">
        <v>19.649999999999999</v>
      </c>
      <c r="I166" s="177"/>
      <c r="J166" s="178">
        <f>ROUND(I166*H166,2)</f>
        <v>0</v>
      </c>
      <c r="K166" s="174" t="s">
        <v>162</v>
      </c>
      <c r="L166" s="39"/>
      <c r="M166" s="179" t="s">
        <v>1</v>
      </c>
      <c r="N166" s="180" t="s">
        <v>40</v>
      </c>
      <c r="O166" s="77"/>
      <c r="P166" s="181">
        <f>O166*H166</f>
        <v>0</v>
      </c>
      <c r="Q166" s="181">
        <v>0.00088000000000000003</v>
      </c>
      <c r="R166" s="181">
        <f>Q166*H166</f>
        <v>0.017291999999999998</v>
      </c>
      <c r="S166" s="181">
        <v>0</v>
      </c>
      <c r="T166" s="182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83" t="s">
        <v>189</v>
      </c>
      <c r="AT166" s="183" t="s">
        <v>158</v>
      </c>
      <c r="AU166" s="183" t="s">
        <v>85</v>
      </c>
      <c r="AY166" s="18" t="s">
        <v>155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8" t="s">
        <v>83</v>
      </c>
      <c r="BK166" s="184">
        <f>ROUND(I166*H166,2)</f>
        <v>0</v>
      </c>
      <c r="BL166" s="18" t="s">
        <v>189</v>
      </c>
      <c r="BM166" s="183" t="s">
        <v>303</v>
      </c>
    </row>
    <row r="167" s="2" customFormat="1">
      <c r="A167" s="38"/>
      <c r="B167" s="39"/>
      <c r="C167" s="38"/>
      <c r="D167" s="185" t="s">
        <v>165</v>
      </c>
      <c r="E167" s="38"/>
      <c r="F167" s="186" t="s">
        <v>304</v>
      </c>
      <c r="G167" s="38"/>
      <c r="H167" s="38"/>
      <c r="I167" s="187"/>
      <c r="J167" s="38"/>
      <c r="K167" s="38"/>
      <c r="L167" s="39"/>
      <c r="M167" s="188"/>
      <c r="N167" s="189"/>
      <c r="O167" s="77"/>
      <c r="P167" s="77"/>
      <c r="Q167" s="77"/>
      <c r="R167" s="77"/>
      <c r="S167" s="77"/>
      <c r="T167" s="78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8" t="s">
        <v>165</v>
      </c>
      <c r="AU167" s="18" t="s">
        <v>85</v>
      </c>
    </row>
    <row r="168" s="13" customFormat="1">
      <c r="A168" s="13"/>
      <c r="B168" s="190"/>
      <c r="C168" s="13"/>
      <c r="D168" s="191" t="s">
        <v>192</v>
      </c>
      <c r="E168" s="192" t="s">
        <v>1</v>
      </c>
      <c r="F168" s="193" t="s">
        <v>790</v>
      </c>
      <c r="G168" s="13"/>
      <c r="H168" s="194">
        <v>19.649999999999999</v>
      </c>
      <c r="I168" s="195"/>
      <c r="J168" s="13"/>
      <c r="K168" s="13"/>
      <c r="L168" s="190"/>
      <c r="M168" s="196"/>
      <c r="N168" s="197"/>
      <c r="O168" s="197"/>
      <c r="P168" s="197"/>
      <c r="Q168" s="197"/>
      <c r="R168" s="197"/>
      <c r="S168" s="197"/>
      <c r="T168" s="19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2" t="s">
        <v>192</v>
      </c>
      <c r="AU168" s="192" t="s">
        <v>85</v>
      </c>
      <c r="AV168" s="13" t="s">
        <v>85</v>
      </c>
      <c r="AW168" s="13" t="s">
        <v>31</v>
      </c>
      <c r="AX168" s="13" t="s">
        <v>83</v>
      </c>
      <c r="AY168" s="192" t="s">
        <v>155</v>
      </c>
    </row>
    <row r="169" s="2" customFormat="1" ht="37.8" customHeight="1">
      <c r="A169" s="38"/>
      <c r="B169" s="171"/>
      <c r="C169" s="218" t="s">
        <v>239</v>
      </c>
      <c r="D169" s="218" t="s">
        <v>244</v>
      </c>
      <c r="E169" s="219" t="s">
        <v>308</v>
      </c>
      <c r="F169" s="220" t="s">
        <v>309</v>
      </c>
      <c r="G169" s="221" t="s">
        <v>188</v>
      </c>
      <c r="H169" s="222">
        <v>24.562999999999999</v>
      </c>
      <c r="I169" s="223"/>
      <c r="J169" s="224">
        <f>ROUND(I169*H169,2)</f>
        <v>0</v>
      </c>
      <c r="K169" s="220" t="s">
        <v>162</v>
      </c>
      <c r="L169" s="225"/>
      <c r="M169" s="226" t="s">
        <v>1</v>
      </c>
      <c r="N169" s="227" t="s">
        <v>40</v>
      </c>
      <c r="O169" s="77"/>
      <c r="P169" s="181">
        <f>O169*H169</f>
        <v>0</v>
      </c>
      <c r="Q169" s="181">
        <v>0.0047999999999999996</v>
      </c>
      <c r="R169" s="181">
        <f>Q169*H169</f>
        <v>0.11790239999999999</v>
      </c>
      <c r="S169" s="181">
        <v>0</v>
      </c>
      <c r="T169" s="182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83" t="s">
        <v>298</v>
      </c>
      <c r="AT169" s="183" t="s">
        <v>244</v>
      </c>
      <c r="AU169" s="183" t="s">
        <v>85</v>
      </c>
      <c r="AY169" s="18" t="s">
        <v>155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8" t="s">
        <v>83</v>
      </c>
      <c r="BK169" s="184">
        <f>ROUND(I169*H169,2)</f>
        <v>0</v>
      </c>
      <c r="BL169" s="18" t="s">
        <v>189</v>
      </c>
      <c r="BM169" s="183" t="s">
        <v>310</v>
      </c>
    </row>
    <row r="170" s="13" customFormat="1">
      <c r="A170" s="13"/>
      <c r="B170" s="190"/>
      <c r="C170" s="13"/>
      <c r="D170" s="191" t="s">
        <v>192</v>
      </c>
      <c r="E170" s="13"/>
      <c r="F170" s="193" t="s">
        <v>792</v>
      </c>
      <c r="G170" s="13"/>
      <c r="H170" s="194">
        <v>24.562999999999999</v>
      </c>
      <c r="I170" s="195"/>
      <c r="J170" s="13"/>
      <c r="K170" s="13"/>
      <c r="L170" s="190"/>
      <c r="M170" s="196"/>
      <c r="N170" s="197"/>
      <c r="O170" s="197"/>
      <c r="P170" s="197"/>
      <c r="Q170" s="197"/>
      <c r="R170" s="197"/>
      <c r="S170" s="197"/>
      <c r="T170" s="19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92" t="s">
        <v>192</v>
      </c>
      <c r="AU170" s="192" t="s">
        <v>85</v>
      </c>
      <c r="AV170" s="13" t="s">
        <v>85</v>
      </c>
      <c r="AW170" s="13" t="s">
        <v>3</v>
      </c>
      <c r="AX170" s="13" t="s">
        <v>83</v>
      </c>
      <c r="AY170" s="192" t="s">
        <v>155</v>
      </c>
    </row>
    <row r="171" s="2" customFormat="1" ht="24.15" customHeight="1">
      <c r="A171" s="38"/>
      <c r="B171" s="171"/>
      <c r="C171" s="172" t="s">
        <v>248</v>
      </c>
      <c r="D171" s="172" t="s">
        <v>158</v>
      </c>
      <c r="E171" s="173" t="s">
        <v>301</v>
      </c>
      <c r="F171" s="174" t="s">
        <v>302</v>
      </c>
      <c r="G171" s="175" t="s">
        <v>188</v>
      </c>
      <c r="H171" s="176">
        <v>19.649999999999999</v>
      </c>
      <c r="I171" s="177"/>
      <c r="J171" s="178">
        <f>ROUND(I171*H171,2)</f>
        <v>0</v>
      </c>
      <c r="K171" s="174" t="s">
        <v>162</v>
      </c>
      <c r="L171" s="39"/>
      <c r="M171" s="179" t="s">
        <v>1</v>
      </c>
      <c r="N171" s="180" t="s">
        <v>40</v>
      </c>
      <c r="O171" s="77"/>
      <c r="P171" s="181">
        <f>O171*H171</f>
        <v>0</v>
      </c>
      <c r="Q171" s="181">
        <v>0.00088000000000000003</v>
      </c>
      <c r="R171" s="181">
        <f>Q171*H171</f>
        <v>0.017291999999999998</v>
      </c>
      <c r="S171" s="181">
        <v>0</v>
      </c>
      <c r="T171" s="182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83" t="s">
        <v>189</v>
      </c>
      <c r="AT171" s="183" t="s">
        <v>158</v>
      </c>
      <c r="AU171" s="183" t="s">
        <v>85</v>
      </c>
      <c r="AY171" s="18" t="s">
        <v>155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8" t="s">
        <v>83</v>
      </c>
      <c r="BK171" s="184">
        <f>ROUND(I171*H171,2)</f>
        <v>0</v>
      </c>
      <c r="BL171" s="18" t="s">
        <v>189</v>
      </c>
      <c r="BM171" s="183" t="s">
        <v>312</v>
      </c>
    </row>
    <row r="172" s="2" customFormat="1">
      <c r="A172" s="38"/>
      <c r="B172" s="39"/>
      <c r="C172" s="38"/>
      <c r="D172" s="185" t="s">
        <v>165</v>
      </c>
      <c r="E172" s="38"/>
      <c r="F172" s="186" t="s">
        <v>304</v>
      </c>
      <c r="G172" s="38"/>
      <c r="H172" s="38"/>
      <c r="I172" s="187"/>
      <c r="J172" s="38"/>
      <c r="K172" s="38"/>
      <c r="L172" s="39"/>
      <c r="M172" s="188"/>
      <c r="N172" s="189"/>
      <c r="O172" s="77"/>
      <c r="P172" s="77"/>
      <c r="Q172" s="77"/>
      <c r="R172" s="77"/>
      <c r="S172" s="77"/>
      <c r="T172" s="78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8" t="s">
        <v>165</v>
      </c>
      <c r="AU172" s="18" t="s">
        <v>85</v>
      </c>
    </row>
    <row r="173" s="13" customFormat="1">
      <c r="A173" s="13"/>
      <c r="B173" s="190"/>
      <c r="C173" s="13"/>
      <c r="D173" s="191" t="s">
        <v>192</v>
      </c>
      <c r="E173" s="192" t="s">
        <v>1</v>
      </c>
      <c r="F173" s="193" t="s">
        <v>790</v>
      </c>
      <c r="G173" s="13"/>
      <c r="H173" s="194">
        <v>19.649999999999999</v>
      </c>
      <c r="I173" s="195"/>
      <c r="J173" s="13"/>
      <c r="K173" s="13"/>
      <c r="L173" s="190"/>
      <c r="M173" s="196"/>
      <c r="N173" s="197"/>
      <c r="O173" s="197"/>
      <c r="P173" s="197"/>
      <c r="Q173" s="197"/>
      <c r="R173" s="197"/>
      <c r="S173" s="197"/>
      <c r="T173" s="19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2" t="s">
        <v>192</v>
      </c>
      <c r="AU173" s="192" t="s">
        <v>85</v>
      </c>
      <c r="AV173" s="13" t="s">
        <v>85</v>
      </c>
      <c r="AW173" s="13" t="s">
        <v>31</v>
      </c>
      <c r="AX173" s="13" t="s">
        <v>83</v>
      </c>
      <c r="AY173" s="192" t="s">
        <v>155</v>
      </c>
    </row>
    <row r="174" s="2" customFormat="1" ht="24.15" customHeight="1">
      <c r="A174" s="38"/>
      <c r="B174" s="171"/>
      <c r="C174" s="218" t="s">
        <v>322</v>
      </c>
      <c r="D174" s="218" t="s">
        <v>244</v>
      </c>
      <c r="E174" s="219" t="s">
        <v>313</v>
      </c>
      <c r="F174" s="220" t="s">
        <v>314</v>
      </c>
      <c r="G174" s="221" t="s">
        <v>188</v>
      </c>
      <c r="H174" s="222">
        <v>24.562999999999999</v>
      </c>
      <c r="I174" s="223"/>
      <c r="J174" s="224">
        <f>ROUND(I174*H174,2)</f>
        <v>0</v>
      </c>
      <c r="K174" s="220" t="s">
        <v>1</v>
      </c>
      <c r="L174" s="225"/>
      <c r="M174" s="226" t="s">
        <v>1</v>
      </c>
      <c r="N174" s="227" t="s">
        <v>40</v>
      </c>
      <c r="O174" s="77"/>
      <c r="P174" s="181">
        <f>O174*H174</f>
        <v>0</v>
      </c>
      <c r="Q174" s="181">
        <v>0.0040000000000000001</v>
      </c>
      <c r="R174" s="181">
        <f>Q174*H174</f>
        <v>0.098251999999999992</v>
      </c>
      <c r="S174" s="181">
        <v>0</v>
      </c>
      <c r="T174" s="182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83" t="s">
        <v>298</v>
      </c>
      <c r="AT174" s="183" t="s">
        <v>244</v>
      </c>
      <c r="AU174" s="183" t="s">
        <v>85</v>
      </c>
      <c r="AY174" s="18" t="s">
        <v>155</v>
      </c>
      <c r="BE174" s="184">
        <f>IF(N174="základní",J174,0)</f>
        <v>0</v>
      </c>
      <c r="BF174" s="184">
        <f>IF(N174="snížená",J174,0)</f>
        <v>0</v>
      </c>
      <c r="BG174" s="184">
        <f>IF(N174="zákl. přenesená",J174,0)</f>
        <v>0</v>
      </c>
      <c r="BH174" s="184">
        <f>IF(N174="sníž. přenesená",J174,0)</f>
        <v>0</v>
      </c>
      <c r="BI174" s="184">
        <f>IF(N174="nulová",J174,0)</f>
        <v>0</v>
      </c>
      <c r="BJ174" s="18" t="s">
        <v>83</v>
      </c>
      <c r="BK174" s="184">
        <f>ROUND(I174*H174,2)</f>
        <v>0</v>
      </c>
      <c r="BL174" s="18" t="s">
        <v>189</v>
      </c>
      <c r="BM174" s="183" t="s">
        <v>315</v>
      </c>
    </row>
    <row r="175" s="13" customFormat="1">
      <c r="A175" s="13"/>
      <c r="B175" s="190"/>
      <c r="C175" s="13"/>
      <c r="D175" s="191" t="s">
        <v>192</v>
      </c>
      <c r="E175" s="13"/>
      <c r="F175" s="193" t="s">
        <v>792</v>
      </c>
      <c r="G175" s="13"/>
      <c r="H175" s="194">
        <v>24.562999999999999</v>
      </c>
      <c r="I175" s="195"/>
      <c r="J175" s="13"/>
      <c r="K175" s="13"/>
      <c r="L175" s="190"/>
      <c r="M175" s="196"/>
      <c r="N175" s="197"/>
      <c r="O175" s="197"/>
      <c r="P175" s="197"/>
      <c r="Q175" s="197"/>
      <c r="R175" s="197"/>
      <c r="S175" s="197"/>
      <c r="T175" s="19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92" t="s">
        <v>192</v>
      </c>
      <c r="AU175" s="192" t="s">
        <v>85</v>
      </c>
      <c r="AV175" s="13" t="s">
        <v>85</v>
      </c>
      <c r="AW175" s="13" t="s">
        <v>3</v>
      </c>
      <c r="AX175" s="13" t="s">
        <v>83</v>
      </c>
      <c r="AY175" s="192" t="s">
        <v>155</v>
      </c>
    </row>
    <row r="176" s="2" customFormat="1" ht="24.15" customHeight="1">
      <c r="A176" s="38"/>
      <c r="B176" s="171"/>
      <c r="C176" s="172" t="s">
        <v>189</v>
      </c>
      <c r="D176" s="172" t="s">
        <v>158</v>
      </c>
      <c r="E176" s="173" t="s">
        <v>323</v>
      </c>
      <c r="F176" s="174" t="s">
        <v>324</v>
      </c>
      <c r="G176" s="175" t="s">
        <v>161</v>
      </c>
      <c r="H176" s="176">
        <v>0.26300000000000001</v>
      </c>
      <c r="I176" s="177"/>
      <c r="J176" s="178">
        <f>ROUND(I176*H176,2)</f>
        <v>0</v>
      </c>
      <c r="K176" s="174" t="s">
        <v>162</v>
      </c>
      <c r="L176" s="39"/>
      <c r="M176" s="179" t="s">
        <v>1</v>
      </c>
      <c r="N176" s="180" t="s">
        <v>40</v>
      </c>
      <c r="O176" s="77"/>
      <c r="P176" s="181">
        <f>O176*H176</f>
        <v>0</v>
      </c>
      <c r="Q176" s="181">
        <v>0</v>
      </c>
      <c r="R176" s="181">
        <f>Q176*H176</f>
        <v>0</v>
      </c>
      <c r="S176" s="181">
        <v>0</v>
      </c>
      <c r="T176" s="182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83" t="s">
        <v>189</v>
      </c>
      <c r="AT176" s="183" t="s">
        <v>158</v>
      </c>
      <c r="AU176" s="183" t="s">
        <v>85</v>
      </c>
      <c r="AY176" s="18" t="s">
        <v>155</v>
      </c>
      <c r="BE176" s="184">
        <f>IF(N176="základní",J176,0)</f>
        <v>0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18" t="s">
        <v>83</v>
      </c>
      <c r="BK176" s="184">
        <f>ROUND(I176*H176,2)</f>
        <v>0</v>
      </c>
      <c r="BL176" s="18" t="s">
        <v>189</v>
      </c>
      <c r="BM176" s="183" t="s">
        <v>325</v>
      </c>
    </row>
    <row r="177" s="2" customFormat="1">
      <c r="A177" s="38"/>
      <c r="B177" s="39"/>
      <c r="C177" s="38"/>
      <c r="D177" s="185" t="s">
        <v>165</v>
      </c>
      <c r="E177" s="38"/>
      <c r="F177" s="186" t="s">
        <v>326</v>
      </c>
      <c r="G177" s="38"/>
      <c r="H177" s="38"/>
      <c r="I177" s="187"/>
      <c r="J177" s="38"/>
      <c r="K177" s="38"/>
      <c r="L177" s="39"/>
      <c r="M177" s="188"/>
      <c r="N177" s="189"/>
      <c r="O177" s="77"/>
      <c r="P177" s="77"/>
      <c r="Q177" s="77"/>
      <c r="R177" s="77"/>
      <c r="S177" s="77"/>
      <c r="T177" s="78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8" t="s">
        <v>165</v>
      </c>
      <c r="AU177" s="18" t="s">
        <v>85</v>
      </c>
    </row>
    <row r="178" s="12" customFormat="1" ht="22.8" customHeight="1">
      <c r="A178" s="12"/>
      <c r="B178" s="158"/>
      <c r="C178" s="12"/>
      <c r="D178" s="159" t="s">
        <v>74</v>
      </c>
      <c r="E178" s="169" t="s">
        <v>216</v>
      </c>
      <c r="F178" s="169" t="s">
        <v>217</v>
      </c>
      <c r="G178" s="12"/>
      <c r="H178" s="12"/>
      <c r="I178" s="161"/>
      <c r="J178" s="170">
        <f>BK178</f>
        <v>0</v>
      </c>
      <c r="K178" s="12"/>
      <c r="L178" s="158"/>
      <c r="M178" s="163"/>
      <c r="N178" s="164"/>
      <c r="O178" s="164"/>
      <c r="P178" s="165">
        <f>SUM(P179:P202)</f>
        <v>0</v>
      </c>
      <c r="Q178" s="164"/>
      <c r="R178" s="165">
        <f>SUM(R179:R202)</f>
        <v>0.072494000000000003</v>
      </c>
      <c r="S178" s="164"/>
      <c r="T178" s="166">
        <f>SUM(T179:T202)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59" t="s">
        <v>85</v>
      </c>
      <c r="AT178" s="167" t="s">
        <v>74</v>
      </c>
      <c r="AU178" s="167" t="s">
        <v>83</v>
      </c>
      <c r="AY178" s="159" t="s">
        <v>155</v>
      </c>
      <c r="BK178" s="168">
        <f>SUM(BK179:BK202)</f>
        <v>0</v>
      </c>
    </row>
    <row r="179" s="2" customFormat="1" ht="33" customHeight="1">
      <c r="A179" s="38"/>
      <c r="B179" s="171"/>
      <c r="C179" s="172" t="s">
        <v>331</v>
      </c>
      <c r="D179" s="172" t="s">
        <v>158</v>
      </c>
      <c r="E179" s="173" t="s">
        <v>652</v>
      </c>
      <c r="F179" s="174" t="s">
        <v>653</v>
      </c>
      <c r="G179" s="175" t="s">
        <v>221</v>
      </c>
      <c r="H179" s="176">
        <v>6.5999999999999996</v>
      </c>
      <c r="I179" s="177"/>
      <c r="J179" s="178">
        <f>ROUND(I179*H179,2)</f>
        <v>0</v>
      </c>
      <c r="K179" s="174" t="s">
        <v>162</v>
      </c>
      <c r="L179" s="39"/>
      <c r="M179" s="179" t="s">
        <v>1</v>
      </c>
      <c r="N179" s="180" t="s">
        <v>40</v>
      </c>
      <c r="O179" s="77"/>
      <c r="P179" s="181">
        <f>O179*H179</f>
        <v>0</v>
      </c>
      <c r="Q179" s="181">
        <v>0.00106</v>
      </c>
      <c r="R179" s="181">
        <f>Q179*H179</f>
        <v>0.0069959999999999996</v>
      </c>
      <c r="S179" s="181">
        <v>0</v>
      </c>
      <c r="T179" s="18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83" t="s">
        <v>189</v>
      </c>
      <c r="AT179" s="183" t="s">
        <v>158</v>
      </c>
      <c r="AU179" s="183" t="s">
        <v>85</v>
      </c>
      <c r="AY179" s="18" t="s">
        <v>155</v>
      </c>
      <c r="BE179" s="184">
        <f>IF(N179="základní",J179,0)</f>
        <v>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18" t="s">
        <v>83</v>
      </c>
      <c r="BK179" s="184">
        <f>ROUND(I179*H179,2)</f>
        <v>0</v>
      </c>
      <c r="BL179" s="18" t="s">
        <v>189</v>
      </c>
      <c r="BM179" s="183" t="s">
        <v>654</v>
      </c>
    </row>
    <row r="180" s="2" customFormat="1">
      <c r="A180" s="38"/>
      <c r="B180" s="39"/>
      <c r="C180" s="38"/>
      <c r="D180" s="185" t="s">
        <v>165</v>
      </c>
      <c r="E180" s="38"/>
      <c r="F180" s="186" t="s">
        <v>655</v>
      </c>
      <c r="G180" s="38"/>
      <c r="H180" s="38"/>
      <c r="I180" s="187"/>
      <c r="J180" s="38"/>
      <c r="K180" s="38"/>
      <c r="L180" s="39"/>
      <c r="M180" s="188"/>
      <c r="N180" s="189"/>
      <c r="O180" s="77"/>
      <c r="P180" s="77"/>
      <c r="Q180" s="77"/>
      <c r="R180" s="77"/>
      <c r="S180" s="77"/>
      <c r="T180" s="78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8" t="s">
        <v>165</v>
      </c>
      <c r="AU180" s="18" t="s">
        <v>85</v>
      </c>
    </row>
    <row r="181" s="13" customFormat="1">
      <c r="A181" s="13"/>
      <c r="B181" s="190"/>
      <c r="C181" s="13"/>
      <c r="D181" s="191" t="s">
        <v>192</v>
      </c>
      <c r="E181" s="192" t="s">
        <v>1</v>
      </c>
      <c r="F181" s="193" t="s">
        <v>781</v>
      </c>
      <c r="G181" s="13"/>
      <c r="H181" s="194">
        <v>6.5999999999999996</v>
      </c>
      <c r="I181" s="195"/>
      <c r="J181" s="13"/>
      <c r="K181" s="13"/>
      <c r="L181" s="190"/>
      <c r="M181" s="196"/>
      <c r="N181" s="197"/>
      <c r="O181" s="197"/>
      <c r="P181" s="197"/>
      <c r="Q181" s="197"/>
      <c r="R181" s="197"/>
      <c r="S181" s="197"/>
      <c r="T181" s="19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92" t="s">
        <v>192</v>
      </c>
      <c r="AU181" s="192" t="s">
        <v>85</v>
      </c>
      <c r="AV181" s="13" t="s">
        <v>85</v>
      </c>
      <c r="AW181" s="13" t="s">
        <v>31</v>
      </c>
      <c r="AX181" s="13" t="s">
        <v>83</v>
      </c>
      <c r="AY181" s="192" t="s">
        <v>155</v>
      </c>
    </row>
    <row r="182" s="2" customFormat="1" ht="24.15" customHeight="1">
      <c r="A182" s="38"/>
      <c r="B182" s="171"/>
      <c r="C182" s="172" t="s">
        <v>336</v>
      </c>
      <c r="D182" s="172" t="s">
        <v>158</v>
      </c>
      <c r="E182" s="173" t="s">
        <v>656</v>
      </c>
      <c r="F182" s="174" t="s">
        <v>657</v>
      </c>
      <c r="G182" s="175" t="s">
        <v>221</v>
      </c>
      <c r="H182" s="176">
        <v>12</v>
      </c>
      <c r="I182" s="177"/>
      <c r="J182" s="178">
        <f>ROUND(I182*H182,2)</f>
        <v>0</v>
      </c>
      <c r="K182" s="174" t="s">
        <v>162</v>
      </c>
      <c r="L182" s="39"/>
      <c r="M182" s="179" t="s">
        <v>1</v>
      </c>
      <c r="N182" s="180" t="s">
        <v>40</v>
      </c>
      <c r="O182" s="77"/>
      <c r="P182" s="181">
        <f>O182*H182</f>
        <v>0</v>
      </c>
      <c r="Q182" s="181">
        <v>0.00077999999999999999</v>
      </c>
      <c r="R182" s="181">
        <f>Q182*H182</f>
        <v>0.0093600000000000003</v>
      </c>
      <c r="S182" s="181">
        <v>0</v>
      </c>
      <c r="T182" s="182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83" t="s">
        <v>189</v>
      </c>
      <c r="AT182" s="183" t="s">
        <v>158</v>
      </c>
      <c r="AU182" s="183" t="s">
        <v>85</v>
      </c>
      <c r="AY182" s="18" t="s">
        <v>155</v>
      </c>
      <c r="BE182" s="184">
        <f>IF(N182="základní",J182,0)</f>
        <v>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18" t="s">
        <v>83</v>
      </c>
      <c r="BK182" s="184">
        <f>ROUND(I182*H182,2)</f>
        <v>0</v>
      </c>
      <c r="BL182" s="18" t="s">
        <v>189</v>
      </c>
      <c r="BM182" s="183" t="s">
        <v>658</v>
      </c>
    </row>
    <row r="183" s="2" customFormat="1">
      <c r="A183" s="38"/>
      <c r="B183" s="39"/>
      <c r="C183" s="38"/>
      <c r="D183" s="185" t="s">
        <v>165</v>
      </c>
      <c r="E183" s="38"/>
      <c r="F183" s="186" t="s">
        <v>659</v>
      </c>
      <c r="G183" s="38"/>
      <c r="H183" s="38"/>
      <c r="I183" s="187"/>
      <c r="J183" s="38"/>
      <c r="K183" s="38"/>
      <c r="L183" s="39"/>
      <c r="M183" s="188"/>
      <c r="N183" s="189"/>
      <c r="O183" s="77"/>
      <c r="P183" s="77"/>
      <c r="Q183" s="77"/>
      <c r="R183" s="77"/>
      <c r="S183" s="77"/>
      <c r="T183" s="78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8" t="s">
        <v>165</v>
      </c>
      <c r="AU183" s="18" t="s">
        <v>85</v>
      </c>
    </row>
    <row r="184" s="13" customFormat="1">
      <c r="A184" s="13"/>
      <c r="B184" s="190"/>
      <c r="C184" s="13"/>
      <c r="D184" s="191" t="s">
        <v>192</v>
      </c>
      <c r="E184" s="192" t="s">
        <v>1</v>
      </c>
      <c r="F184" s="193" t="s">
        <v>195</v>
      </c>
      <c r="G184" s="13"/>
      <c r="H184" s="194">
        <v>6</v>
      </c>
      <c r="I184" s="195"/>
      <c r="J184" s="13"/>
      <c r="K184" s="13"/>
      <c r="L184" s="190"/>
      <c r="M184" s="196"/>
      <c r="N184" s="197"/>
      <c r="O184" s="197"/>
      <c r="P184" s="197"/>
      <c r="Q184" s="197"/>
      <c r="R184" s="197"/>
      <c r="S184" s="197"/>
      <c r="T184" s="19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92" t="s">
        <v>192</v>
      </c>
      <c r="AU184" s="192" t="s">
        <v>85</v>
      </c>
      <c r="AV184" s="13" t="s">
        <v>85</v>
      </c>
      <c r="AW184" s="13" t="s">
        <v>31</v>
      </c>
      <c r="AX184" s="13" t="s">
        <v>75</v>
      </c>
      <c r="AY184" s="192" t="s">
        <v>155</v>
      </c>
    </row>
    <row r="185" s="13" customFormat="1">
      <c r="A185" s="13"/>
      <c r="B185" s="190"/>
      <c r="C185" s="13"/>
      <c r="D185" s="191" t="s">
        <v>192</v>
      </c>
      <c r="E185" s="192" t="s">
        <v>1</v>
      </c>
      <c r="F185" s="193" t="s">
        <v>195</v>
      </c>
      <c r="G185" s="13"/>
      <c r="H185" s="194">
        <v>6</v>
      </c>
      <c r="I185" s="195"/>
      <c r="J185" s="13"/>
      <c r="K185" s="13"/>
      <c r="L185" s="190"/>
      <c r="M185" s="196"/>
      <c r="N185" s="197"/>
      <c r="O185" s="197"/>
      <c r="P185" s="197"/>
      <c r="Q185" s="197"/>
      <c r="R185" s="197"/>
      <c r="S185" s="197"/>
      <c r="T185" s="19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92" t="s">
        <v>192</v>
      </c>
      <c r="AU185" s="192" t="s">
        <v>85</v>
      </c>
      <c r="AV185" s="13" t="s">
        <v>85</v>
      </c>
      <c r="AW185" s="13" t="s">
        <v>31</v>
      </c>
      <c r="AX185" s="13" t="s">
        <v>75</v>
      </c>
      <c r="AY185" s="192" t="s">
        <v>155</v>
      </c>
    </row>
    <row r="186" s="14" customFormat="1">
      <c r="A186" s="14"/>
      <c r="B186" s="199"/>
      <c r="C186" s="14"/>
      <c r="D186" s="191" t="s">
        <v>192</v>
      </c>
      <c r="E186" s="200" t="s">
        <v>1</v>
      </c>
      <c r="F186" s="201" t="s">
        <v>194</v>
      </c>
      <c r="G186" s="14"/>
      <c r="H186" s="202">
        <v>12</v>
      </c>
      <c r="I186" s="203"/>
      <c r="J186" s="14"/>
      <c r="K186" s="14"/>
      <c r="L186" s="199"/>
      <c r="M186" s="204"/>
      <c r="N186" s="205"/>
      <c r="O186" s="205"/>
      <c r="P186" s="205"/>
      <c r="Q186" s="205"/>
      <c r="R186" s="205"/>
      <c r="S186" s="205"/>
      <c r="T186" s="20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00" t="s">
        <v>192</v>
      </c>
      <c r="AU186" s="200" t="s">
        <v>85</v>
      </c>
      <c r="AV186" s="14" t="s">
        <v>163</v>
      </c>
      <c r="AW186" s="14" t="s">
        <v>31</v>
      </c>
      <c r="AX186" s="14" t="s">
        <v>83</v>
      </c>
      <c r="AY186" s="200" t="s">
        <v>155</v>
      </c>
    </row>
    <row r="187" s="2" customFormat="1" ht="24.15" customHeight="1">
      <c r="A187" s="38"/>
      <c r="B187" s="171"/>
      <c r="C187" s="172" t="s">
        <v>342</v>
      </c>
      <c r="D187" s="172" t="s">
        <v>158</v>
      </c>
      <c r="E187" s="173" t="s">
        <v>793</v>
      </c>
      <c r="F187" s="174" t="s">
        <v>794</v>
      </c>
      <c r="G187" s="175" t="s">
        <v>221</v>
      </c>
      <c r="H187" s="176">
        <v>6</v>
      </c>
      <c r="I187" s="177"/>
      <c r="J187" s="178">
        <f>ROUND(I187*H187,2)</f>
        <v>0</v>
      </c>
      <c r="K187" s="174" t="s">
        <v>178</v>
      </c>
      <c r="L187" s="39"/>
      <c r="M187" s="179" t="s">
        <v>1</v>
      </c>
      <c r="N187" s="180" t="s">
        <v>40</v>
      </c>
      <c r="O187" s="77"/>
      <c r="P187" s="181">
        <f>O187*H187</f>
        <v>0</v>
      </c>
      <c r="Q187" s="181">
        <v>0.0017700000000000001</v>
      </c>
      <c r="R187" s="181">
        <f>Q187*H187</f>
        <v>0.010620000000000001</v>
      </c>
      <c r="S187" s="181">
        <v>0</v>
      </c>
      <c r="T187" s="182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183" t="s">
        <v>189</v>
      </c>
      <c r="AT187" s="183" t="s">
        <v>158</v>
      </c>
      <c r="AU187" s="183" t="s">
        <v>85</v>
      </c>
      <c r="AY187" s="18" t="s">
        <v>155</v>
      </c>
      <c r="BE187" s="184">
        <f>IF(N187="základní",J187,0)</f>
        <v>0</v>
      </c>
      <c r="BF187" s="184">
        <f>IF(N187="snížená",J187,0)</f>
        <v>0</v>
      </c>
      <c r="BG187" s="184">
        <f>IF(N187="zákl. přenesená",J187,0)</f>
        <v>0</v>
      </c>
      <c r="BH187" s="184">
        <f>IF(N187="sníž. přenesená",J187,0)</f>
        <v>0</v>
      </c>
      <c r="BI187" s="184">
        <f>IF(N187="nulová",J187,0)</f>
        <v>0</v>
      </c>
      <c r="BJ187" s="18" t="s">
        <v>83</v>
      </c>
      <c r="BK187" s="184">
        <f>ROUND(I187*H187,2)</f>
        <v>0</v>
      </c>
      <c r="BL187" s="18" t="s">
        <v>189</v>
      </c>
      <c r="BM187" s="183" t="s">
        <v>795</v>
      </c>
    </row>
    <row r="188" s="2" customFormat="1">
      <c r="A188" s="38"/>
      <c r="B188" s="39"/>
      <c r="C188" s="38"/>
      <c r="D188" s="185" t="s">
        <v>165</v>
      </c>
      <c r="E188" s="38"/>
      <c r="F188" s="186" t="s">
        <v>796</v>
      </c>
      <c r="G188" s="38"/>
      <c r="H188" s="38"/>
      <c r="I188" s="187"/>
      <c r="J188" s="38"/>
      <c r="K188" s="38"/>
      <c r="L188" s="39"/>
      <c r="M188" s="188"/>
      <c r="N188" s="189"/>
      <c r="O188" s="77"/>
      <c r="P188" s="77"/>
      <c r="Q188" s="77"/>
      <c r="R188" s="77"/>
      <c r="S188" s="77"/>
      <c r="T188" s="78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8" t="s">
        <v>165</v>
      </c>
      <c r="AU188" s="18" t="s">
        <v>85</v>
      </c>
    </row>
    <row r="189" s="13" customFormat="1">
      <c r="A189" s="13"/>
      <c r="B189" s="190"/>
      <c r="C189" s="13"/>
      <c r="D189" s="191" t="s">
        <v>192</v>
      </c>
      <c r="E189" s="192" t="s">
        <v>1</v>
      </c>
      <c r="F189" s="193" t="s">
        <v>195</v>
      </c>
      <c r="G189" s="13"/>
      <c r="H189" s="194">
        <v>6</v>
      </c>
      <c r="I189" s="195"/>
      <c r="J189" s="13"/>
      <c r="K189" s="13"/>
      <c r="L189" s="190"/>
      <c r="M189" s="196"/>
      <c r="N189" s="197"/>
      <c r="O189" s="197"/>
      <c r="P189" s="197"/>
      <c r="Q189" s="197"/>
      <c r="R189" s="197"/>
      <c r="S189" s="197"/>
      <c r="T189" s="19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92" t="s">
        <v>192</v>
      </c>
      <c r="AU189" s="192" t="s">
        <v>85</v>
      </c>
      <c r="AV189" s="13" t="s">
        <v>85</v>
      </c>
      <c r="AW189" s="13" t="s">
        <v>31</v>
      </c>
      <c r="AX189" s="13" t="s">
        <v>83</v>
      </c>
      <c r="AY189" s="192" t="s">
        <v>155</v>
      </c>
    </row>
    <row r="190" s="2" customFormat="1" ht="33" customHeight="1">
      <c r="A190" s="38"/>
      <c r="B190" s="171"/>
      <c r="C190" s="172" t="s">
        <v>347</v>
      </c>
      <c r="D190" s="172" t="s">
        <v>158</v>
      </c>
      <c r="E190" s="173" t="s">
        <v>439</v>
      </c>
      <c r="F190" s="174" t="s">
        <v>440</v>
      </c>
      <c r="G190" s="175" t="s">
        <v>221</v>
      </c>
      <c r="H190" s="176">
        <v>5.2000000000000002</v>
      </c>
      <c r="I190" s="177"/>
      <c r="J190" s="178">
        <f>ROUND(I190*H190,2)</f>
        <v>0</v>
      </c>
      <c r="K190" s="174" t="s">
        <v>178</v>
      </c>
      <c r="L190" s="39"/>
      <c r="M190" s="179" t="s">
        <v>1</v>
      </c>
      <c r="N190" s="180" t="s">
        <v>40</v>
      </c>
      <c r="O190" s="77"/>
      <c r="P190" s="181">
        <f>O190*H190</f>
        <v>0</v>
      </c>
      <c r="Q190" s="181">
        <v>0.0043800000000000002</v>
      </c>
      <c r="R190" s="181">
        <f>Q190*H190</f>
        <v>0.022776000000000001</v>
      </c>
      <c r="S190" s="181">
        <v>0</v>
      </c>
      <c r="T190" s="182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183" t="s">
        <v>189</v>
      </c>
      <c r="AT190" s="183" t="s">
        <v>158</v>
      </c>
      <c r="AU190" s="183" t="s">
        <v>85</v>
      </c>
      <c r="AY190" s="18" t="s">
        <v>155</v>
      </c>
      <c r="BE190" s="184">
        <f>IF(N190="základní",J190,0)</f>
        <v>0</v>
      </c>
      <c r="BF190" s="184">
        <f>IF(N190="snížená",J190,0)</f>
        <v>0</v>
      </c>
      <c r="BG190" s="184">
        <f>IF(N190="zákl. přenesená",J190,0)</f>
        <v>0</v>
      </c>
      <c r="BH190" s="184">
        <f>IF(N190="sníž. přenesená",J190,0)</f>
        <v>0</v>
      </c>
      <c r="BI190" s="184">
        <f>IF(N190="nulová",J190,0)</f>
        <v>0</v>
      </c>
      <c r="BJ190" s="18" t="s">
        <v>83</v>
      </c>
      <c r="BK190" s="184">
        <f>ROUND(I190*H190,2)</f>
        <v>0</v>
      </c>
      <c r="BL190" s="18" t="s">
        <v>189</v>
      </c>
      <c r="BM190" s="183" t="s">
        <v>441</v>
      </c>
    </row>
    <row r="191" s="2" customFormat="1">
      <c r="A191" s="38"/>
      <c r="B191" s="39"/>
      <c r="C191" s="38"/>
      <c r="D191" s="185" t="s">
        <v>165</v>
      </c>
      <c r="E191" s="38"/>
      <c r="F191" s="186" t="s">
        <v>442</v>
      </c>
      <c r="G191" s="38"/>
      <c r="H191" s="38"/>
      <c r="I191" s="187"/>
      <c r="J191" s="38"/>
      <c r="K191" s="38"/>
      <c r="L191" s="39"/>
      <c r="M191" s="188"/>
      <c r="N191" s="189"/>
      <c r="O191" s="77"/>
      <c r="P191" s="77"/>
      <c r="Q191" s="77"/>
      <c r="R191" s="77"/>
      <c r="S191" s="77"/>
      <c r="T191" s="78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8" t="s">
        <v>165</v>
      </c>
      <c r="AU191" s="18" t="s">
        <v>85</v>
      </c>
    </row>
    <row r="192" s="13" customFormat="1">
      <c r="A192" s="13"/>
      <c r="B192" s="190"/>
      <c r="C192" s="13"/>
      <c r="D192" s="191" t="s">
        <v>192</v>
      </c>
      <c r="E192" s="192" t="s">
        <v>1</v>
      </c>
      <c r="F192" s="193" t="s">
        <v>780</v>
      </c>
      <c r="G192" s="13"/>
      <c r="H192" s="194">
        <v>5.2000000000000002</v>
      </c>
      <c r="I192" s="195"/>
      <c r="J192" s="13"/>
      <c r="K192" s="13"/>
      <c r="L192" s="190"/>
      <c r="M192" s="196"/>
      <c r="N192" s="197"/>
      <c r="O192" s="197"/>
      <c r="P192" s="197"/>
      <c r="Q192" s="197"/>
      <c r="R192" s="197"/>
      <c r="S192" s="197"/>
      <c r="T192" s="19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92" t="s">
        <v>192</v>
      </c>
      <c r="AU192" s="192" t="s">
        <v>85</v>
      </c>
      <c r="AV192" s="13" t="s">
        <v>85</v>
      </c>
      <c r="AW192" s="13" t="s">
        <v>31</v>
      </c>
      <c r="AX192" s="13" t="s">
        <v>83</v>
      </c>
      <c r="AY192" s="192" t="s">
        <v>155</v>
      </c>
    </row>
    <row r="193" s="2" customFormat="1" ht="24.15" customHeight="1">
      <c r="A193" s="38"/>
      <c r="B193" s="171"/>
      <c r="C193" s="172" t="s">
        <v>7</v>
      </c>
      <c r="D193" s="172" t="s">
        <v>158</v>
      </c>
      <c r="E193" s="173" t="s">
        <v>763</v>
      </c>
      <c r="F193" s="174" t="s">
        <v>764</v>
      </c>
      <c r="G193" s="175" t="s">
        <v>221</v>
      </c>
      <c r="H193" s="176">
        <v>6.5999999999999996</v>
      </c>
      <c r="I193" s="177"/>
      <c r="J193" s="178">
        <f>ROUND(I193*H193,2)</f>
        <v>0</v>
      </c>
      <c r="K193" s="174" t="s">
        <v>178</v>
      </c>
      <c r="L193" s="39"/>
      <c r="M193" s="179" t="s">
        <v>1</v>
      </c>
      <c r="N193" s="180" t="s">
        <v>40</v>
      </c>
      <c r="O193" s="77"/>
      <c r="P193" s="181">
        <f>O193*H193</f>
        <v>0</v>
      </c>
      <c r="Q193" s="181">
        <v>0.0027399999999999998</v>
      </c>
      <c r="R193" s="181">
        <f>Q193*H193</f>
        <v>0.018083999999999999</v>
      </c>
      <c r="S193" s="181">
        <v>0</v>
      </c>
      <c r="T193" s="182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183" t="s">
        <v>189</v>
      </c>
      <c r="AT193" s="183" t="s">
        <v>158</v>
      </c>
      <c r="AU193" s="183" t="s">
        <v>85</v>
      </c>
      <c r="AY193" s="18" t="s">
        <v>155</v>
      </c>
      <c r="BE193" s="184">
        <f>IF(N193="základní",J193,0)</f>
        <v>0</v>
      </c>
      <c r="BF193" s="184">
        <f>IF(N193="snížená",J193,0)</f>
        <v>0</v>
      </c>
      <c r="BG193" s="184">
        <f>IF(N193="zákl. přenesená",J193,0)</f>
        <v>0</v>
      </c>
      <c r="BH193" s="184">
        <f>IF(N193="sníž. přenesená",J193,0)</f>
        <v>0</v>
      </c>
      <c r="BI193" s="184">
        <f>IF(N193="nulová",J193,0)</f>
        <v>0</v>
      </c>
      <c r="BJ193" s="18" t="s">
        <v>83</v>
      </c>
      <c r="BK193" s="184">
        <f>ROUND(I193*H193,2)</f>
        <v>0</v>
      </c>
      <c r="BL193" s="18" t="s">
        <v>189</v>
      </c>
      <c r="BM193" s="183" t="s">
        <v>765</v>
      </c>
    </row>
    <row r="194" s="2" customFormat="1">
      <c r="A194" s="38"/>
      <c r="B194" s="39"/>
      <c r="C194" s="38"/>
      <c r="D194" s="185" t="s">
        <v>165</v>
      </c>
      <c r="E194" s="38"/>
      <c r="F194" s="186" t="s">
        <v>766</v>
      </c>
      <c r="G194" s="38"/>
      <c r="H194" s="38"/>
      <c r="I194" s="187"/>
      <c r="J194" s="38"/>
      <c r="K194" s="38"/>
      <c r="L194" s="39"/>
      <c r="M194" s="188"/>
      <c r="N194" s="189"/>
      <c r="O194" s="77"/>
      <c r="P194" s="77"/>
      <c r="Q194" s="77"/>
      <c r="R194" s="77"/>
      <c r="S194" s="77"/>
      <c r="T194" s="78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8" t="s">
        <v>165</v>
      </c>
      <c r="AU194" s="18" t="s">
        <v>85</v>
      </c>
    </row>
    <row r="195" s="13" customFormat="1">
      <c r="A195" s="13"/>
      <c r="B195" s="190"/>
      <c r="C195" s="13"/>
      <c r="D195" s="191" t="s">
        <v>192</v>
      </c>
      <c r="E195" s="192" t="s">
        <v>1</v>
      </c>
      <c r="F195" s="193" t="s">
        <v>781</v>
      </c>
      <c r="G195" s="13"/>
      <c r="H195" s="194">
        <v>6.5999999999999996</v>
      </c>
      <c r="I195" s="195"/>
      <c r="J195" s="13"/>
      <c r="K195" s="13"/>
      <c r="L195" s="190"/>
      <c r="M195" s="196"/>
      <c r="N195" s="197"/>
      <c r="O195" s="197"/>
      <c r="P195" s="197"/>
      <c r="Q195" s="197"/>
      <c r="R195" s="197"/>
      <c r="S195" s="197"/>
      <c r="T195" s="19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2" t="s">
        <v>192</v>
      </c>
      <c r="AU195" s="192" t="s">
        <v>85</v>
      </c>
      <c r="AV195" s="13" t="s">
        <v>85</v>
      </c>
      <c r="AW195" s="13" t="s">
        <v>31</v>
      </c>
      <c r="AX195" s="13" t="s">
        <v>83</v>
      </c>
      <c r="AY195" s="192" t="s">
        <v>155</v>
      </c>
    </row>
    <row r="196" s="2" customFormat="1" ht="24.15" customHeight="1">
      <c r="A196" s="38"/>
      <c r="B196" s="171"/>
      <c r="C196" s="172" t="s">
        <v>354</v>
      </c>
      <c r="D196" s="172" t="s">
        <v>158</v>
      </c>
      <c r="E196" s="173" t="s">
        <v>767</v>
      </c>
      <c r="F196" s="174" t="s">
        <v>768</v>
      </c>
      <c r="G196" s="175" t="s">
        <v>213</v>
      </c>
      <c r="H196" s="176">
        <v>1</v>
      </c>
      <c r="I196" s="177"/>
      <c r="J196" s="178">
        <f>ROUND(I196*H196,2)</f>
        <v>0</v>
      </c>
      <c r="K196" s="174" t="s">
        <v>178</v>
      </c>
      <c r="L196" s="39"/>
      <c r="M196" s="179" t="s">
        <v>1</v>
      </c>
      <c r="N196" s="180" t="s">
        <v>40</v>
      </c>
      <c r="O196" s="77"/>
      <c r="P196" s="181">
        <f>O196*H196</f>
        <v>0</v>
      </c>
      <c r="Q196" s="181">
        <v>0.00044000000000000002</v>
      </c>
      <c r="R196" s="181">
        <f>Q196*H196</f>
        <v>0.00044000000000000002</v>
      </c>
      <c r="S196" s="181">
        <v>0</v>
      </c>
      <c r="T196" s="182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183" t="s">
        <v>189</v>
      </c>
      <c r="AT196" s="183" t="s">
        <v>158</v>
      </c>
      <c r="AU196" s="183" t="s">
        <v>85</v>
      </c>
      <c r="AY196" s="18" t="s">
        <v>155</v>
      </c>
      <c r="BE196" s="184">
        <f>IF(N196="základní",J196,0)</f>
        <v>0</v>
      </c>
      <c r="BF196" s="184">
        <f>IF(N196="snížená",J196,0)</f>
        <v>0</v>
      </c>
      <c r="BG196" s="184">
        <f>IF(N196="zákl. přenesená",J196,0)</f>
        <v>0</v>
      </c>
      <c r="BH196" s="184">
        <f>IF(N196="sníž. přenesená",J196,0)</f>
        <v>0</v>
      </c>
      <c r="BI196" s="184">
        <f>IF(N196="nulová",J196,0)</f>
        <v>0</v>
      </c>
      <c r="BJ196" s="18" t="s">
        <v>83</v>
      </c>
      <c r="BK196" s="184">
        <f>ROUND(I196*H196,2)</f>
        <v>0</v>
      </c>
      <c r="BL196" s="18" t="s">
        <v>189</v>
      </c>
      <c r="BM196" s="183" t="s">
        <v>769</v>
      </c>
    </row>
    <row r="197" s="2" customFormat="1">
      <c r="A197" s="38"/>
      <c r="B197" s="39"/>
      <c r="C197" s="38"/>
      <c r="D197" s="185" t="s">
        <v>165</v>
      </c>
      <c r="E197" s="38"/>
      <c r="F197" s="186" t="s">
        <v>770</v>
      </c>
      <c r="G197" s="38"/>
      <c r="H197" s="38"/>
      <c r="I197" s="187"/>
      <c r="J197" s="38"/>
      <c r="K197" s="38"/>
      <c r="L197" s="39"/>
      <c r="M197" s="188"/>
      <c r="N197" s="189"/>
      <c r="O197" s="77"/>
      <c r="P197" s="77"/>
      <c r="Q197" s="77"/>
      <c r="R197" s="77"/>
      <c r="S197" s="77"/>
      <c r="T197" s="78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8" t="s">
        <v>165</v>
      </c>
      <c r="AU197" s="18" t="s">
        <v>85</v>
      </c>
    </row>
    <row r="198" s="2" customFormat="1" ht="24.15" customHeight="1">
      <c r="A198" s="38"/>
      <c r="B198" s="171"/>
      <c r="C198" s="172" t="s">
        <v>359</v>
      </c>
      <c r="D198" s="172" t="s">
        <v>158</v>
      </c>
      <c r="E198" s="173" t="s">
        <v>771</v>
      </c>
      <c r="F198" s="174" t="s">
        <v>772</v>
      </c>
      <c r="G198" s="175" t="s">
        <v>221</v>
      </c>
      <c r="H198" s="176">
        <v>3.7999999999999998</v>
      </c>
      <c r="I198" s="177"/>
      <c r="J198" s="178">
        <f>ROUND(I198*H198,2)</f>
        <v>0</v>
      </c>
      <c r="K198" s="174" t="s">
        <v>178</v>
      </c>
      <c r="L198" s="39"/>
      <c r="M198" s="179" t="s">
        <v>1</v>
      </c>
      <c r="N198" s="180" t="s">
        <v>40</v>
      </c>
      <c r="O198" s="77"/>
      <c r="P198" s="181">
        <f>O198*H198</f>
        <v>0</v>
      </c>
      <c r="Q198" s="181">
        <v>0.0011100000000000001</v>
      </c>
      <c r="R198" s="181">
        <f>Q198*H198</f>
        <v>0.0042180000000000004</v>
      </c>
      <c r="S198" s="181">
        <v>0</v>
      </c>
      <c r="T198" s="182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183" t="s">
        <v>189</v>
      </c>
      <c r="AT198" s="183" t="s">
        <v>158</v>
      </c>
      <c r="AU198" s="183" t="s">
        <v>85</v>
      </c>
      <c r="AY198" s="18" t="s">
        <v>155</v>
      </c>
      <c r="BE198" s="184">
        <f>IF(N198="základní",J198,0)</f>
        <v>0</v>
      </c>
      <c r="BF198" s="184">
        <f>IF(N198="snížená",J198,0)</f>
        <v>0</v>
      </c>
      <c r="BG198" s="184">
        <f>IF(N198="zákl. přenesená",J198,0)</f>
        <v>0</v>
      </c>
      <c r="BH198" s="184">
        <f>IF(N198="sníž. přenesená",J198,0)</f>
        <v>0</v>
      </c>
      <c r="BI198" s="184">
        <f>IF(N198="nulová",J198,0)</f>
        <v>0</v>
      </c>
      <c r="BJ198" s="18" t="s">
        <v>83</v>
      </c>
      <c r="BK198" s="184">
        <f>ROUND(I198*H198,2)</f>
        <v>0</v>
      </c>
      <c r="BL198" s="18" t="s">
        <v>189</v>
      </c>
      <c r="BM198" s="183" t="s">
        <v>773</v>
      </c>
    </row>
    <row r="199" s="2" customFormat="1">
      <c r="A199" s="38"/>
      <c r="B199" s="39"/>
      <c r="C199" s="38"/>
      <c r="D199" s="185" t="s">
        <v>165</v>
      </c>
      <c r="E199" s="38"/>
      <c r="F199" s="186" t="s">
        <v>774</v>
      </c>
      <c r="G199" s="38"/>
      <c r="H199" s="38"/>
      <c r="I199" s="187"/>
      <c r="J199" s="38"/>
      <c r="K199" s="38"/>
      <c r="L199" s="39"/>
      <c r="M199" s="188"/>
      <c r="N199" s="189"/>
      <c r="O199" s="77"/>
      <c r="P199" s="77"/>
      <c r="Q199" s="77"/>
      <c r="R199" s="77"/>
      <c r="S199" s="77"/>
      <c r="T199" s="78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8" t="s">
        <v>165</v>
      </c>
      <c r="AU199" s="18" t="s">
        <v>85</v>
      </c>
    </row>
    <row r="200" s="13" customFormat="1">
      <c r="A200" s="13"/>
      <c r="B200" s="190"/>
      <c r="C200" s="13"/>
      <c r="D200" s="191" t="s">
        <v>192</v>
      </c>
      <c r="E200" s="192" t="s">
        <v>1</v>
      </c>
      <c r="F200" s="193" t="s">
        <v>739</v>
      </c>
      <c r="G200" s="13"/>
      <c r="H200" s="194">
        <v>3.7999999999999998</v>
      </c>
      <c r="I200" s="195"/>
      <c r="J200" s="13"/>
      <c r="K200" s="13"/>
      <c r="L200" s="190"/>
      <c r="M200" s="196"/>
      <c r="N200" s="197"/>
      <c r="O200" s="197"/>
      <c r="P200" s="197"/>
      <c r="Q200" s="197"/>
      <c r="R200" s="197"/>
      <c r="S200" s="197"/>
      <c r="T200" s="19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92" t="s">
        <v>192</v>
      </c>
      <c r="AU200" s="192" t="s">
        <v>85</v>
      </c>
      <c r="AV200" s="13" t="s">
        <v>85</v>
      </c>
      <c r="AW200" s="13" t="s">
        <v>31</v>
      </c>
      <c r="AX200" s="13" t="s">
        <v>83</v>
      </c>
      <c r="AY200" s="192" t="s">
        <v>155</v>
      </c>
    </row>
    <row r="201" s="2" customFormat="1" ht="24.15" customHeight="1">
      <c r="A201" s="38"/>
      <c r="B201" s="171"/>
      <c r="C201" s="172" t="s">
        <v>364</v>
      </c>
      <c r="D201" s="172" t="s">
        <v>158</v>
      </c>
      <c r="E201" s="173" t="s">
        <v>455</v>
      </c>
      <c r="F201" s="174" t="s">
        <v>456</v>
      </c>
      <c r="G201" s="175" t="s">
        <v>161</v>
      </c>
      <c r="H201" s="176">
        <v>0.071999999999999995</v>
      </c>
      <c r="I201" s="177"/>
      <c r="J201" s="178">
        <f>ROUND(I201*H201,2)</f>
        <v>0</v>
      </c>
      <c r="K201" s="174" t="s">
        <v>162</v>
      </c>
      <c r="L201" s="39"/>
      <c r="M201" s="179" t="s">
        <v>1</v>
      </c>
      <c r="N201" s="180" t="s">
        <v>40</v>
      </c>
      <c r="O201" s="77"/>
      <c r="P201" s="181">
        <f>O201*H201</f>
        <v>0</v>
      </c>
      <c r="Q201" s="181">
        <v>0</v>
      </c>
      <c r="R201" s="181">
        <f>Q201*H201</f>
        <v>0</v>
      </c>
      <c r="S201" s="181">
        <v>0</v>
      </c>
      <c r="T201" s="182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183" t="s">
        <v>189</v>
      </c>
      <c r="AT201" s="183" t="s">
        <v>158</v>
      </c>
      <c r="AU201" s="183" t="s">
        <v>85</v>
      </c>
      <c r="AY201" s="18" t="s">
        <v>155</v>
      </c>
      <c r="BE201" s="184">
        <f>IF(N201="základní",J201,0)</f>
        <v>0</v>
      </c>
      <c r="BF201" s="184">
        <f>IF(N201="snížená",J201,0)</f>
        <v>0</v>
      </c>
      <c r="BG201" s="184">
        <f>IF(N201="zákl. přenesená",J201,0)</f>
        <v>0</v>
      </c>
      <c r="BH201" s="184">
        <f>IF(N201="sníž. přenesená",J201,0)</f>
        <v>0</v>
      </c>
      <c r="BI201" s="184">
        <f>IF(N201="nulová",J201,0)</f>
        <v>0</v>
      </c>
      <c r="BJ201" s="18" t="s">
        <v>83</v>
      </c>
      <c r="BK201" s="184">
        <f>ROUND(I201*H201,2)</f>
        <v>0</v>
      </c>
      <c r="BL201" s="18" t="s">
        <v>189</v>
      </c>
      <c r="BM201" s="183" t="s">
        <v>457</v>
      </c>
    </row>
    <row r="202" s="2" customFormat="1">
      <c r="A202" s="38"/>
      <c r="B202" s="39"/>
      <c r="C202" s="38"/>
      <c r="D202" s="185" t="s">
        <v>165</v>
      </c>
      <c r="E202" s="38"/>
      <c r="F202" s="186" t="s">
        <v>458</v>
      </c>
      <c r="G202" s="38"/>
      <c r="H202" s="38"/>
      <c r="I202" s="187"/>
      <c r="J202" s="38"/>
      <c r="K202" s="38"/>
      <c r="L202" s="39"/>
      <c r="M202" s="188"/>
      <c r="N202" s="189"/>
      <c r="O202" s="77"/>
      <c r="P202" s="77"/>
      <c r="Q202" s="77"/>
      <c r="R202" s="77"/>
      <c r="S202" s="77"/>
      <c r="T202" s="78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8" t="s">
        <v>165</v>
      </c>
      <c r="AU202" s="18" t="s">
        <v>85</v>
      </c>
    </row>
    <row r="203" s="12" customFormat="1" ht="25.92" customHeight="1">
      <c r="A203" s="12"/>
      <c r="B203" s="158"/>
      <c r="C203" s="12"/>
      <c r="D203" s="159" t="s">
        <v>74</v>
      </c>
      <c r="E203" s="160" t="s">
        <v>486</v>
      </c>
      <c r="F203" s="160" t="s">
        <v>487</v>
      </c>
      <c r="G203" s="12"/>
      <c r="H203" s="12"/>
      <c r="I203" s="161"/>
      <c r="J203" s="162">
        <f>BK203</f>
        <v>0</v>
      </c>
      <c r="K203" s="12"/>
      <c r="L203" s="158"/>
      <c r="M203" s="163"/>
      <c r="N203" s="164"/>
      <c r="O203" s="164"/>
      <c r="P203" s="165">
        <f>P204</f>
        <v>0</v>
      </c>
      <c r="Q203" s="164"/>
      <c r="R203" s="165">
        <f>R204</f>
        <v>0</v>
      </c>
      <c r="S203" s="164"/>
      <c r="T203" s="166">
        <f>T204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59" t="s">
        <v>185</v>
      </c>
      <c r="AT203" s="167" t="s">
        <v>74</v>
      </c>
      <c r="AU203" s="167" t="s">
        <v>75</v>
      </c>
      <c r="AY203" s="159" t="s">
        <v>155</v>
      </c>
      <c r="BK203" s="168">
        <f>BK204</f>
        <v>0</v>
      </c>
    </row>
    <row r="204" s="12" customFormat="1" ht="22.8" customHeight="1">
      <c r="A204" s="12"/>
      <c r="B204" s="158"/>
      <c r="C204" s="12"/>
      <c r="D204" s="159" t="s">
        <v>74</v>
      </c>
      <c r="E204" s="169" t="s">
        <v>488</v>
      </c>
      <c r="F204" s="169" t="s">
        <v>489</v>
      </c>
      <c r="G204" s="12"/>
      <c r="H204" s="12"/>
      <c r="I204" s="161"/>
      <c r="J204" s="170">
        <f>BK204</f>
        <v>0</v>
      </c>
      <c r="K204" s="12"/>
      <c r="L204" s="158"/>
      <c r="M204" s="163"/>
      <c r="N204" s="164"/>
      <c r="O204" s="164"/>
      <c r="P204" s="165">
        <f>SUM(P205:P210)</f>
        <v>0</v>
      </c>
      <c r="Q204" s="164"/>
      <c r="R204" s="165">
        <f>SUM(R205:R210)</f>
        <v>0</v>
      </c>
      <c r="S204" s="164"/>
      <c r="T204" s="166">
        <f>SUM(T205:T210)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159" t="s">
        <v>185</v>
      </c>
      <c r="AT204" s="167" t="s">
        <v>74</v>
      </c>
      <c r="AU204" s="167" t="s">
        <v>83</v>
      </c>
      <c r="AY204" s="159" t="s">
        <v>155</v>
      </c>
      <c r="BK204" s="168">
        <f>SUM(BK205:BK210)</f>
        <v>0</v>
      </c>
    </row>
    <row r="205" s="2" customFormat="1" ht="24.15" customHeight="1">
      <c r="A205" s="38"/>
      <c r="B205" s="171"/>
      <c r="C205" s="172" t="s">
        <v>367</v>
      </c>
      <c r="D205" s="172" t="s">
        <v>158</v>
      </c>
      <c r="E205" s="173" t="s">
        <v>502</v>
      </c>
      <c r="F205" s="174" t="s">
        <v>503</v>
      </c>
      <c r="G205" s="175" t="s">
        <v>221</v>
      </c>
      <c r="H205" s="176">
        <v>11.199999999999999</v>
      </c>
      <c r="I205" s="177"/>
      <c r="J205" s="178">
        <f>ROUND(I205*H205,2)</f>
        <v>0</v>
      </c>
      <c r="K205" s="174" t="s">
        <v>1</v>
      </c>
      <c r="L205" s="39"/>
      <c r="M205" s="179" t="s">
        <v>1</v>
      </c>
      <c r="N205" s="180" t="s">
        <v>40</v>
      </c>
      <c r="O205" s="77"/>
      <c r="P205" s="181">
        <f>O205*H205</f>
        <v>0</v>
      </c>
      <c r="Q205" s="181">
        <v>0</v>
      </c>
      <c r="R205" s="181">
        <f>Q205*H205</f>
        <v>0</v>
      </c>
      <c r="S205" s="181">
        <v>0</v>
      </c>
      <c r="T205" s="182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183" t="s">
        <v>494</v>
      </c>
      <c r="AT205" s="183" t="s">
        <v>158</v>
      </c>
      <c r="AU205" s="183" t="s">
        <v>85</v>
      </c>
      <c r="AY205" s="18" t="s">
        <v>155</v>
      </c>
      <c r="BE205" s="184">
        <f>IF(N205="základní",J205,0)</f>
        <v>0</v>
      </c>
      <c r="BF205" s="184">
        <f>IF(N205="snížená",J205,0)</f>
        <v>0</v>
      </c>
      <c r="BG205" s="184">
        <f>IF(N205="zákl. přenesená",J205,0)</f>
        <v>0</v>
      </c>
      <c r="BH205" s="184">
        <f>IF(N205="sníž. přenesená",J205,0)</f>
        <v>0</v>
      </c>
      <c r="BI205" s="184">
        <f>IF(N205="nulová",J205,0)</f>
        <v>0</v>
      </c>
      <c r="BJ205" s="18" t="s">
        <v>83</v>
      </c>
      <c r="BK205" s="184">
        <f>ROUND(I205*H205,2)</f>
        <v>0</v>
      </c>
      <c r="BL205" s="18" t="s">
        <v>494</v>
      </c>
      <c r="BM205" s="183" t="s">
        <v>504</v>
      </c>
    </row>
    <row r="206" s="13" customFormat="1">
      <c r="A206" s="13"/>
      <c r="B206" s="190"/>
      <c r="C206" s="13"/>
      <c r="D206" s="191" t="s">
        <v>192</v>
      </c>
      <c r="E206" s="192" t="s">
        <v>1</v>
      </c>
      <c r="F206" s="193" t="s">
        <v>195</v>
      </c>
      <c r="G206" s="13"/>
      <c r="H206" s="194">
        <v>6</v>
      </c>
      <c r="I206" s="195"/>
      <c r="J206" s="13"/>
      <c r="K206" s="13"/>
      <c r="L206" s="190"/>
      <c r="M206" s="196"/>
      <c r="N206" s="197"/>
      <c r="O206" s="197"/>
      <c r="P206" s="197"/>
      <c r="Q206" s="197"/>
      <c r="R206" s="197"/>
      <c r="S206" s="197"/>
      <c r="T206" s="19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92" t="s">
        <v>192</v>
      </c>
      <c r="AU206" s="192" t="s">
        <v>85</v>
      </c>
      <c r="AV206" s="13" t="s">
        <v>85</v>
      </c>
      <c r="AW206" s="13" t="s">
        <v>31</v>
      </c>
      <c r="AX206" s="13" t="s">
        <v>75</v>
      </c>
      <c r="AY206" s="192" t="s">
        <v>155</v>
      </c>
    </row>
    <row r="207" s="13" customFormat="1">
      <c r="A207" s="13"/>
      <c r="B207" s="190"/>
      <c r="C207" s="13"/>
      <c r="D207" s="191" t="s">
        <v>192</v>
      </c>
      <c r="E207" s="192" t="s">
        <v>1</v>
      </c>
      <c r="F207" s="193" t="s">
        <v>780</v>
      </c>
      <c r="G207" s="13"/>
      <c r="H207" s="194">
        <v>5.2000000000000002</v>
      </c>
      <c r="I207" s="195"/>
      <c r="J207" s="13"/>
      <c r="K207" s="13"/>
      <c r="L207" s="190"/>
      <c r="M207" s="196"/>
      <c r="N207" s="197"/>
      <c r="O207" s="197"/>
      <c r="P207" s="197"/>
      <c r="Q207" s="197"/>
      <c r="R207" s="197"/>
      <c r="S207" s="197"/>
      <c r="T207" s="19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92" t="s">
        <v>192</v>
      </c>
      <c r="AU207" s="192" t="s">
        <v>85</v>
      </c>
      <c r="AV207" s="13" t="s">
        <v>85</v>
      </c>
      <c r="AW207" s="13" t="s">
        <v>31</v>
      </c>
      <c r="AX207" s="13" t="s">
        <v>75</v>
      </c>
      <c r="AY207" s="192" t="s">
        <v>155</v>
      </c>
    </row>
    <row r="208" s="14" customFormat="1">
      <c r="A208" s="14"/>
      <c r="B208" s="199"/>
      <c r="C208" s="14"/>
      <c r="D208" s="191" t="s">
        <v>192</v>
      </c>
      <c r="E208" s="200" t="s">
        <v>1</v>
      </c>
      <c r="F208" s="201" t="s">
        <v>194</v>
      </c>
      <c r="G208" s="14"/>
      <c r="H208" s="202">
        <v>11.199999999999999</v>
      </c>
      <c r="I208" s="203"/>
      <c r="J208" s="14"/>
      <c r="K208" s="14"/>
      <c r="L208" s="199"/>
      <c r="M208" s="204"/>
      <c r="N208" s="205"/>
      <c r="O208" s="205"/>
      <c r="P208" s="205"/>
      <c r="Q208" s="205"/>
      <c r="R208" s="205"/>
      <c r="S208" s="205"/>
      <c r="T208" s="206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00" t="s">
        <v>192</v>
      </c>
      <c r="AU208" s="200" t="s">
        <v>85</v>
      </c>
      <c r="AV208" s="14" t="s">
        <v>163</v>
      </c>
      <c r="AW208" s="14" t="s">
        <v>31</v>
      </c>
      <c r="AX208" s="14" t="s">
        <v>83</v>
      </c>
      <c r="AY208" s="200" t="s">
        <v>155</v>
      </c>
    </row>
    <row r="209" s="2" customFormat="1" ht="24.15" customHeight="1">
      <c r="A209" s="38"/>
      <c r="B209" s="171"/>
      <c r="C209" s="172" t="s">
        <v>371</v>
      </c>
      <c r="D209" s="172" t="s">
        <v>158</v>
      </c>
      <c r="E209" s="173" t="s">
        <v>514</v>
      </c>
      <c r="F209" s="174" t="s">
        <v>515</v>
      </c>
      <c r="G209" s="175" t="s">
        <v>221</v>
      </c>
      <c r="H209" s="176">
        <v>6</v>
      </c>
      <c r="I209" s="177"/>
      <c r="J209" s="178">
        <f>ROUND(I209*H209,2)</f>
        <v>0</v>
      </c>
      <c r="K209" s="174" t="s">
        <v>1</v>
      </c>
      <c r="L209" s="39"/>
      <c r="M209" s="179" t="s">
        <v>1</v>
      </c>
      <c r="N209" s="180" t="s">
        <v>40</v>
      </c>
      <c r="O209" s="77"/>
      <c r="P209" s="181">
        <f>O209*H209</f>
        <v>0</v>
      </c>
      <c r="Q209" s="181">
        <v>0</v>
      </c>
      <c r="R209" s="181">
        <f>Q209*H209</f>
        <v>0</v>
      </c>
      <c r="S209" s="181">
        <v>0</v>
      </c>
      <c r="T209" s="182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183" t="s">
        <v>494</v>
      </c>
      <c r="AT209" s="183" t="s">
        <v>158</v>
      </c>
      <c r="AU209" s="183" t="s">
        <v>85</v>
      </c>
      <c r="AY209" s="18" t="s">
        <v>155</v>
      </c>
      <c r="BE209" s="184">
        <f>IF(N209="základní",J209,0)</f>
        <v>0</v>
      </c>
      <c r="BF209" s="184">
        <f>IF(N209="snížená",J209,0)</f>
        <v>0</v>
      </c>
      <c r="BG209" s="184">
        <f>IF(N209="zákl. přenesená",J209,0)</f>
        <v>0</v>
      </c>
      <c r="BH209" s="184">
        <f>IF(N209="sníž. přenesená",J209,0)</f>
        <v>0</v>
      </c>
      <c r="BI209" s="184">
        <f>IF(N209="nulová",J209,0)</f>
        <v>0</v>
      </c>
      <c r="BJ209" s="18" t="s">
        <v>83</v>
      </c>
      <c r="BK209" s="184">
        <f>ROUND(I209*H209,2)</f>
        <v>0</v>
      </c>
      <c r="BL209" s="18" t="s">
        <v>494</v>
      </c>
      <c r="BM209" s="183" t="s">
        <v>516</v>
      </c>
    </row>
    <row r="210" s="13" customFormat="1">
      <c r="A210" s="13"/>
      <c r="B210" s="190"/>
      <c r="C210" s="13"/>
      <c r="D210" s="191" t="s">
        <v>192</v>
      </c>
      <c r="E210" s="192" t="s">
        <v>1</v>
      </c>
      <c r="F210" s="193" t="s">
        <v>195</v>
      </c>
      <c r="G210" s="13"/>
      <c r="H210" s="194">
        <v>6</v>
      </c>
      <c r="I210" s="195"/>
      <c r="J210" s="13"/>
      <c r="K210" s="13"/>
      <c r="L210" s="190"/>
      <c r="M210" s="235"/>
      <c r="N210" s="236"/>
      <c r="O210" s="236"/>
      <c r="P210" s="236"/>
      <c r="Q210" s="236"/>
      <c r="R210" s="236"/>
      <c r="S210" s="236"/>
      <c r="T210" s="237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92" t="s">
        <v>192</v>
      </c>
      <c r="AU210" s="192" t="s">
        <v>85</v>
      </c>
      <c r="AV210" s="13" t="s">
        <v>85</v>
      </c>
      <c r="AW210" s="13" t="s">
        <v>31</v>
      </c>
      <c r="AX210" s="13" t="s">
        <v>83</v>
      </c>
      <c r="AY210" s="192" t="s">
        <v>155</v>
      </c>
    </row>
    <row r="211" s="2" customFormat="1" ht="6.96" customHeight="1">
      <c r="A211" s="38"/>
      <c r="B211" s="60"/>
      <c r="C211" s="61"/>
      <c r="D211" s="61"/>
      <c r="E211" s="61"/>
      <c r="F211" s="61"/>
      <c r="G211" s="61"/>
      <c r="H211" s="61"/>
      <c r="I211" s="61"/>
      <c r="J211" s="61"/>
      <c r="K211" s="61"/>
      <c r="L211" s="39"/>
      <c r="M211" s="38"/>
      <c r="O211" s="38"/>
      <c r="P211" s="38"/>
      <c r="Q211" s="38"/>
      <c r="R211" s="38"/>
      <c r="S211" s="38"/>
      <c r="T211" s="38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</row>
  </sheetData>
  <autoFilter ref="C123:K210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hyperlinks>
    <hyperlink ref="F130" r:id="rId1" display="https://podminky.urs.cz/item/CS_URS_2024_02/622131121"/>
    <hyperlink ref="F135" r:id="rId2" display="https://podminky.urs.cz/item/CS_URS_2024_02/622142001"/>
    <hyperlink ref="F140" r:id="rId3" display="https://podminky.urs.cz/item/CS_URS_2024_02/622151001"/>
    <hyperlink ref="F145" r:id="rId4" display="https://podminky.urs.cz/item/CS_URS_2024_02/622321121"/>
    <hyperlink ref="F148" r:id="rId5" display="https://podminky.urs.cz/item/CS_URS_2024_02/622511012"/>
    <hyperlink ref="F154" r:id="rId6" display="https://podminky.urs.cz/item/CS_URS_2024_02/998011002"/>
    <hyperlink ref="F158" r:id="rId7" display="https://podminky.urs.cz/item/CS_URS_2024_02/712311101"/>
    <hyperlink ref="F162" r:id="rId8" display="https://podminky.urs.cz/item/CS_URS_2024_02/712311101"/>
    <hyperlink ref="F167" r:id="rId9" display="https://podminky.urs.cz/item/CS_URS_2024_02/712341559"/>
    <hyperlink ref="F172" r:id="rId10" display="https://podminky.urs.cz/item/CS_URS_2024_02/712341559"/>
    <hyperlink ref="F177" r:id="rId11" display="https://podminky.urs.cz/item/CS_URS_2024_02/998712102"/>
    <hyperlink ref="F180" r:id="rId12" display="https://podminky.urs.cz/item/CS_URS_2024_02/764011402"/>
    <hyperlink ref="F183" r:id="rId13" display="https://podminky.urs.cz/item/CS_URS_2024_02/764011620"/>
    <hyperlink ref="F188" r:id="rId14" display="https://podminky.urs.cz/item/CS_URS_2025_01/764011624"/>
    <hyperlink ref="F191" r:id="rId15" display="https://podminky.urs.cz/item/CS_URS_2025_01/764214606"/>
    <hyperlink ref="F194" r:id="rId16" display="https://podminky.urs.cz/item/CS_URS_2025_01/764511602"/>
    <hyperlink ref="F197" r:id="rId17" display="https://podminky.urs.cz/item/CS_URS_2025_01/764511642"/>
    <hyperlink ref="F199" r:id="rId18" display="https://podminky.urs.cz/item/CS_URS_2025_01/764518622"/>
    <hyperlink ref="F202" r:id="rId19" display="https://podminky.urs.cz/item/CS_URS_2024_02/99876410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0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115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122</v>
      </c>
      <c r="L4" s="21"/>
      <c r="M4" s="120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1" t="str">
        <f>'Rekapitulace stavby'!K6</f>
        <v>Stavební úpravy střech objektu MSH</v>
      </c>
      <c r="F7" s="31"/>
      <c r="G7" s="31"/>
      <c r="H7" s="31"/>
      <c r="L7" s="21"/>
    </row>
    <row r="8" s="2" customFormat="1" ht="12" customHeight="1">
      <c r="A8" s="38"/>
      <c r="B8" s="39"/>
      <c r="C8" s="38"/>
      <c r="D8" s="31" t="s">
        <v>123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797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1" t="s">
        <v>18</v>
      </c>
      <c r="E11" s="38"/>
      <c r="F11" s="26" t="s">
        <v>1</v>
      </c>
      <c r="G11" s="38"/>
      <c r="H11" s="38"/>
      <c r="I11" s="31" t="s">
        <v>19</v>
      </c>
      <c r="J11" s="26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1" t="s">
        <v>20</v>
      </c>
      <c r="E12" s="38"/>
      <c r="F12" s="26" t="s">
        <v>21</v>
      </c>
      <c r="G12" s="38"/>
      <c r="H12" s="38"/>
      <c r="I12" s="31" t="s">
        <v>22</v>
      </c>
      <c r="J12" s="69" t="str">
        <f>'Rekapitulace stavby'!AN8</f>
        <v>31. 1. 2025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1" t="s">
        <v>24</v>
      </c>
      <c r="E14" s="38"/>
      <c r="F14" s="38"/>
      <c r="G14" s="38"/>
      <c r="H14" s="38"/>
      <c r="I14" s="31" t="s">
        <v>25</v>
      </c>
      <c r="J14" s="26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6" t="str">
        <f>IF('Rekapitulace stavby'!E11="","",'Rekapitulace stavby'!E11)</f>
        <v xml:space="preserve"> </v>
      </c>
      <c r="F15" s="38"/>
      <c r="G15" s="38"/>
      <c r="H15" s="38"/>
      <c r="I15" s="31" t="s">
        <v>27</v>
      </c>
      <c r="J15" s="26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1" t="s">
        <v>28</v>
      </c>
      <c r="E17" s="38"/>
      <c r="F17" s="38"/>
      <c r="G17" s="38"/>
      <c r="H17" s="38"/>
      <c r="I17" s="31" t="s">
        <v>25</v>
      </c>
      <c r="J17" s="32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1" t="s">
        <v>30</v>
      </c>
      <c r="E20" s="38"/>
      <c r="F20" s="38"/>
      <c r="G20" s="38"/>
      <c r="H20" s="38"/>
      <c r="I20" s="31" t="s">
        <v>25</v>
      </c>
      <c r="J20" s="26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6" t="str">
        <f>IF('Rekapitulace stavby'!E17="","",'Rekapitulace stavby'!E17)</f>
        <v xml:space="preserve"> </v>
      </c>
      <c r="F21" s="38"/>
      <c r="G21" s="38"/>
      <c r="H21" s="38"/>
      <c r="I21" s="31" t="s">
        <v>27</v>
      </c>
      <c r="J21" s="26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1" t="s">
        <v>32</v>
      </c>
      <c r="E23" s="38"/>
      <c r="F23" s="38"/>
      <c r="G23" s="38"/>
      <c r="H23" s="38"/>
      <c r="I23" s="31" t="s">
        <v>25</v>
      </c>
      <c r="J23" s="26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6" t="str">
        <f>IF('Rekapitulace stavby'!E20="","",'Rekapitulace stavby'!E20)</f>
        <v xml:space="preserve"> </v>
      </c>
      <c r="F24" s="38"/>
      <c r="G24" s="38"/>
      <c r="H24" s="38"/>
      <c r="I24" s="31" t="s">
        <v>27</v>
      </c>
      <c r="J24" s="26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1" t="s">
        <v>33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35</v>
      </c>
      <c r="E30" s="38"/>
      <c r="F30" s="38"/>
      <c r="G30" s="38"/>
      <c r="H30" s="38"/>
      <c r="I30" s="38"/>
      <c r="J30" s="96">
        <f>ROUND(J124,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37</v>
      </c>
      <c r="G32" s="38"/>
      <c r="H32" s="38"/>
      <c r="I32" s="43" t="s">
        <v>36</v>
      </c>
      <c r="J32" s="43" t="s">
        <v>38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39</v>
      </c>
      <c r="E33" s="31" t="s">
        <v>40</v>
      </c>
      <c r="F33" s="127">
        <f>ROUND((SUM(BE124:BE163)),  2)</f>
        <v>0</v>
      </c>
      <c r="G33" s="38"/>
      <c r="H33" s="38"/>
      <c r="I33" s="128">
        <v>0.20999999999999999</v>
      </c>
      <c r="J33" s="127">
        <f>ROUND(((SUM(BE124:BE163))*I33),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1" t="s">
        <v>41</v>
      </c>
      <c r="F34" s="127">
        <f>ROUND((SUM(BF124:BF163)),  2)</f>
        <v>0</v>
      </c>
      <c r="G34" s="38"/>
      <c r="H34" s="38"/>
      <c r="I34" s="128">
        <v>0.12</v>
      </c>
      <c r="J34" s="127">
        <f>ROUND(((SUM(BF124:BF163))*I34),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1" t="s">
        <v>42</v>
      </c>
      <c r="F35" s="127">
        <f>ROUND((SUM(BG124:BG163)),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1" t="s">
        <v>43</v>
      </c>
      <c r="F36" s="127">
        <f>ROUND((SUM(BH124:BH163)),  2)</f>
        <v>0</v>
      </c>
      <c r="G36" s="38"/>
      <c r="H36" s="38"/>
      <c r="I36" s="128">
        <v>0.12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1" t="s">
        <v>44</v>
      </c>
      <c r="F37" s="127">
        <f>ROUND((SUM(BI124:BI163)),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45</v>
      </c>
      <c r="E39" s="81"/>
      <c r="F39" s="81"/>
      <c r="G39" s="131" t="s">
        <v>46</v>
      </c>
      <c r="H39" s="132" t="s">
        <v>47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5"/>
      <c r="D50" s="56" t="s">
        <v>48</v>
      </c>
      <c r="E50" s="57"/>
      <c r="F50" s="57"/>
      <c r="G50" s="56" t="s">
        <v>49</v>
      </c>
      <c r="H50" s="57"/>
      <c r="I50" s="57"/>
      <c r="J50" s="57"/>
      <c r="K50" s="57"/>
      <c r="L50" s="5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8"/>
      <c r="B61" s="39"/>
      <c r="C61" s="38"/>
      <c r="D61" s="58" t="s">
        <v>50</v>
      </c>
      <c r="E61" s="41"/>
      <c r="F61" s="135" t="s">
        <v>51</v>
      </c>
      <c r="G61" s="58" t="s">
        <v>50</v>
      </c>
      <c r="H61" s="41"/>
      <c r="I61" s="41"/>
      <c r="J61" s="136" t="s">
        <v>51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8"/>
      <c r="B65" s="39"/>
      <c r="C65" s="38"/>
      <c r="D65" s="56" t="s">
        <v>52</v>
      </c>
      <c r="E65" s="59"/>
      <c r="F65" s="59"/>
      <c r="G65" s="56" t="s">
        <v>53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8"/>
      <c r="B76" s="39"/>
      <c r="C76" s="38"/>
      <c r="D76" s="58" t="s">
        <v>50</v>
      </c>
      <c r="E76" s="41"/>
      <c r="F76" s="135" t="s">
        <v>51</v>
      </c>
      <c r="G76" s="58" t="s">
        <v>50</v>
      </c>
      <c r="H76" s="41"/>
      <c r="I76" s="41"/>
      <c r="J76" s="136" t="s">
        <v>51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2" t="s">
        <v>125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1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Stavební úpravy střech objektu MSH</v>
      </c>
      <c r="F85" s="31"/>
      <c r="G85" s="31"/>
      <c r="H85" s="31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1" t="s">
        <v>123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F-B - Střecha F, bourací práce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1" t="s">
        <v>20</v>
      </c>
      <c r="D89" s="38"/>
      <c r="E89" s="38"/>
      <c r="F89" s="26" t="str">
        <f>F12</f>
        <v>Louny</v>
      </c>
      <c r="G89" s="38"/>
      <c r="H89" s="38"/>
      <c r="I89" s="31" t="s">
        <v>22</v>
      </c>
      <c r="J89" s="69" t="str">
        <f>IF(J12="","",J12)</f>
        <v>31. 1. 2025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1" t="s">
        <v>24</v>
      </c>
      <c r="D91" s="38"/>
      <c r="E91" s="38"/>
      <c r="F91" s="26" t="str">
        <f>E15</f>
        <v xml:space="preserve"> </v>
      </c>
      <c r="G91" s="38"/>
      <c r="H91" s="38"/>
      <c r="I91" s="31" t="s">
        <v>30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31" t="s">
        <v>32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126</v>
      </c>
      <c r="D94" s="129"/>
      <c r="E94" s="129"/>
      <c r="F94" s="129"/>
      <c r="G94" s="129"/>
      <c r="H94" s="129"/>
      <c r="I94" s="129"/>
      <c r="J94" s="138" t="s">
        <v>127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128</v>
      </c>
      <c r="D96" s="38"/>
      <c r="E96" s="38"/>
      <c r="F96" s="38"/>
      <c r="G96" s="38"/>
      <c r="H96" s="38"/>
      <c r="I96" s="38"/>
      <c r="J96" s="96">
        <f>J124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8" t="s">
        <v>129</v>
      </c>
    </row>
    <row r="97" s="9" customFormat="1" ht="24.96" customHeight="1">
      <c r="A97" s="9"/>
      <c r="B97" s="140"/>
      <c r="C97" s="9"/>
      <c r="D97" s="141" t="s">
        <v>130</v>
      </c>
      <c r="E97" s="142"/>
      <c r="F97" s="142"/>
      <c r="G97" s="142"/>
      <c r="H97" s="142"/>
      <c r="I97" s="142"/>
      <c r="J97" s="143">
        <f>J125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518</v>
      </c>
      <c r="E98" s="146"/>
      <c r="F98" s="146"/>
      <c r="G98" s="146"/>
      <c r="H98" s="146"/>
      <c r="I98" s="146"/>
      <c r="J98" s="147">
        <f>J126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131</v>
      </c>
      <c r="E99" s="146"/>
      <c r="F99" s="146"/>
      <c r="G99" s="146"/>
      <c r="H99" s="146"/>
      <c r="I99" s="146"/>
      <c r="J99" s="147">
        <f>J130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40"/>
      <c r="C100" s="9"/>
      <c r="D100" s="141" t="s">
        <v>132</v>
      </c>
      <c r="E100" s="142"/>
      <c r="F100" s="142"/>
      <c r="G100" s="142"/>
      <c r="H100" s="142"/>
      <c r="I100" s="142"/>
      <c r="J100" s="143">
        <f>J139</f>
        <v>0</v>
      </c>
      <c r="K100" s="9"/>
      <c r="L100" s="14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44"/>
      <c r="C101" s="10"/>
      <c r="D101" s="145" t="s">
        <v>133</v>
      </c>
      <c r="E101" s="146"/>
      <c r="F101" s="146"/>
      <c r="G101" s="146"/>
      <c r="H101" s="146"/>
      <c r="I101" s="146"/>
      <c r="J101" s="147">
        <f>J140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4"/>
      <c r="C102" s="10"/>
      <c r="D102" s="145" t="s">
        <v>136</v>
      </c>
      <c r="E102" s="146"/>
      <c r="F102" s="146"/>
      <c r="G102" s="146"/>
      <c r="H102" s="146"/>
      <c r="I102" s="146"/>
      <c r="J102" s="147">
        <f>J144</f>
        <v>0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40"/>
      <c r="C103" s="9"/>
      <c r="D103" s="141" t="s">
        <v>138</v>
      </c>
      <c r="E103" s="142"/>
      <c r="F103" s="142"/>
      <c r="G103" s="142"/>
      <c r="H103" s="142"/>
      <c r="I103" s="142"/>
      <c r="J103" s="143">
        <f>J159</f>
        <v>0</v>
      </c>
      <c r="K103" s="9"/>
      <c r="L103" s="14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44"/>
      <c r="C104" s="10"/>
      <c r="D104" s="145" t="s">
        <v>139</v>
      </c>
      <c r="E104" s="146"/>
      <c r="F104" s="146"/>
      <c r="G104" s="146"/>
      <c r="H104" s="146"/>
      <c r="I104" s="146"/>
      <c r="J104" s="147">
        <f>J160</f>
        <v>0</v>
      </c>
      <c r="K104" s="10"/>
      <c r="L104" s="14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38"/>
      <c r="D105" s="38"/>
      <c r="E105" s="38"/>
      <c r="F105" s="38"/>
      <c r="G105" s="38"/>
      <c r="H105" s="38"/>
      <c r="I105" s="38"/>
      <c r="J105" s="38"/>
      <c r="K105" s="38"/>
      <c r="L105" s="55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55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2" t="s">
        <v>140</v>
      </c>
      <c r="D111" s="38"/>
      <c r="E111" s="38"/>
      <c r="F111" s="38"/>
      <c r="G111" s="38"/>
      <c r="H111" s="38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38"/>
      <c r="D112" s="38"/>
      <c r="E112" s="38"/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1" t="s">
        <v>16</v>
      </c>
      <c r="D113" s="38"/>
      <c r="E113" s="38"/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38"/>
      <c r="D114" s="38"/>
      <c r="E114" s="121" t="str">
        <f>E7</f>
        <v>Stavební úpravy střech objektu MSH</v>
      </c>
      <c r="F114" s="31"/>
      <c r="G114" s="31"/>
      <c r="H114" s="31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1" t="s">
        <v>123</v>
      </c>
      <c r="D115" s="38"/>
      <c r="E115" s="38"/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38"/>
      <c r="D116" s="38"/>
      <c r="E116" s="67" t="str">
        <f>E9</f>
        <v>F-B - Střecha F, bourací práce</v>
      </c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38"/>
      <c r="D117" s="38"/>
      <c r="E117" s="38"/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1" t="s">
        <v>20</v>
      </c>
      <c r="D118" s="38"/>
      <c r="E118" s="38"/>
      <c r="F118" s="26" t="str">
        <f>F12</f>
        <v>Louny</v>
      </c>
      <c r="G118" s="38"/>
      <c r="H118" s="38"/>
      <c r="I118" s="31" t="s">
        <v>22</v>
      </c>
      <c r="J118" s="69" t="str">
        <f>IF(J12="","",J12)</f>
        <v>31. 1. 2025</v>
      </c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38"/>
      <c r="D119" s="38"/>
      <c r="E119" s="38"/>
      <c r="F119" s="38"/>
      <c r="G119" s="38"/>
      <c r="H119" s="38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1" t="s">
        <v>24</v>
      </c>
      <c r="D120" s="38"/>
      <c r="E120" s="38"/>
      <c r="F120" s="26" t="str">
        <f>E15</f>
        <v xml:space="preserve"> </v>
      </c>
      <c r="G120" s="38"/>
      <c r="H120" s="38"/>
      <c r="I120" s="31" t="s">
        <v>30</v>
      </c>
      <c r="J120" s="36" t="str">
        <f>E21</f>
        <v xml:space="preserve"> </v>
      </c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1" t="s">
        <v>28</v>
      </c>
      <c r="D121" s="38"/>
      <c r="E121" s="38"/>
      <c r="F121" s="26" t="str">
        <f>IF(E18="","",E18)</f>
        <v>Vyplň údaj</v>
      </c>
      <c r="G121" s="38"/>
      <c r="H121" s="38"/>
      <c r="I121" s="31" t="s">
        <v>32</v>
      </c>
      <c r="J121" s="36" t="str">
        <f>E24</f>
        <v xml:space="preserve"> </v>
      </c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38"/>
      <c r="D122" s="38"/>
      <c r="E122" s="38"/>
      <c r="F122" s="38"/>
      <c r="G122" s="38"/>
      <c r="H122" s="38"/>
      <c r="I122" s="38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48"/>
      <c r="B123" s="149"/>
      <c r="C123" s="150" t="s">
        <v>141</v>
      </c>
      <c r="D123" s="151" t="s">
        <v>60</v>
      </c>
      <c r="E123" s="151" t="s">
        <v>56</v>
      </c>
      <c r="F123" s="151" t="s">
        <v>57</v>
      </c>
      <c r="G123" s="151" t="s">
        <v>142</v>
      </c>
      <c r="H123" s="151" t="s">
        <v>143</v>
      </c>
      <c r="I123" s="151" t="s">
        <v>144</v>
      </c>
      <c r="J123" s="151" t="s">
        <v>127</v>
      </c>
      <c r="K123" s="152" t="s">
        <v>145</v>
      </c>
      <c r="L123" s="153"/>
      <c r="M123" s="86" t="s">
        <v>1</v>
      </c>
      <c r="N123" s="87" t="s">
        <v>39</v>
      </c>
      <c r="O123" s="87" t="s">
        <v>146</v>
      </c>
      <c r="P123" s="87" t="s">
        <v>147</v>
      </c>
      <c r="Q123" s="87" t="s">
        <v>148</v>
      </c>
      <c r="R123" s="87" t="s">
        <v>149</v>
      </c>
      <c r="S123" s="87" t="s">
        <v>150</v>
      </c>
      <c r="T123" s="88" t="s">
        <v>151</v>
      </c>
      <c r="U123" s="148"/>
      <c r="V123" s="148"/>
      <c r="W123" s="148"/>
      <c r="X123" s="148"/>
      <c r="Y123" s="148"/>
      <c r="Z123" s="148"/>
      <c r="AA123" s="148"/>
      <c r="AB123" s="148"/>
      <c r="AC123" s="148"/>
      <c r="AD123" s="148"/>
      <c r="AE123" s="148"/>
    </row>
    <row r="124" s="2" customFormat="1" ht="22.8" customHeight="1">
      <c r="A124" s="38"/>
      <c r="B124" s="39"/>
      <c r="C124" s="93" t="s">
        <v>152</v>
      </c>
      <c r="D124" s="38"/>
      <c r="E124" s="38"/>
      <c r="F124" s="38"/>
      <c r="G124" s="38"/>
      <c r="H124" s="38"/>
      <c r="I124" s="38"/>
      <c r="J124" s="154">
        <f>BK124</f>
        <v>0</v>
      </c>
      <c r="K124" s="38"/>
      <c r="L124" s="39"/>
      <c r="M124" s="89"/>
      <c r="N124" s="73"/>
      <c r="O124" s="90"/>
      <c r="P124" s="155">
        <f>P125+P139+P159</f>
        <v>0</v>
      </c>
      <c r="Q124" s="90"/>
      <c r="R124" s="155">
        <f>R125+R139+R159</f>
        <v>0</v>
      </c>
      <c r="S124" s="90"/>
      <c r="T124" s="156">
        <f>T125+T139+T159</f>
        <v>0.37044400000000005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8" t="s">
        <v>74</v>
      </c>
      <c r="AU124" s="18" t="s">
        <v>129</v>
      </c>
      <c r="BK124" s="157">
        <f>BK125+BK139+BK159</f>
        <v>0</v>
      </c>
    </row>
    <row r="125" s="12" customFormat="1" ht="25.92" customHeight="1">
      <c r="A125" s="12"/>
      <c r="B125" s="158"/>
      <c r="C125" s="12"/>
      <c r="D125" s="159" t="s">
        <v>74</v>
      </c>
      <c r="E125" s="160" t="s">
        <v>153</v>
      </c>
      <c r="F125" s="160" t="s">
        <v>154</v>
      </c>
      <c r="G125" s="12"/>
      <c r="H125" s="12"/>
      <c r="I125" s="161"/>
      <c r="J125" s="162">
        <f>BK125</f>
        <v>0</v>
      </c>
      <c r="K125" s="12"/>
      <c r="L125" s="158"/>
      <c r="M125" s="163"/>
      <c r="N125" s="164"/>
      <c r="O125" s="164"/>
      <c r="P125" s="165">
        <f>P126+P130</f>
        <v>0</v>
      </c>
      <c r="Q125" s="164"/>
      <c r="R125" s="165">
        <f>R126+R130</f>
        <v>0</v>
      </c>
      <c r="S125" s="164"/>
      <c r="T125" s="166">
        <f>T126+T130</f>
        <v>0.014000000000000002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9" t="s">
        <v>83</v>
      </c>
      <c r="AT125" s="167" t="s">
        <v>74</v>
      </c>
      <c r="AU125" s="167" t="s">
        <v>75</v>
      </c>
      <c r="AY125" s="159" t="s">
        <v>155</v>
      </c>
      <c r="BK125" s="168">
        <f>BK126+BK130</f>
        <v>0</v>
      </c>
    </row>
    <row r="126" s="12" customFormat="1" ht="22.8" customHeight="1">
      <c r="A126" s="12"/>
      <c r="B126" s="158"/>
      <c r="C126" s="12"/>
      <c r="D126" s="159" t="s">
        <v>74</v>
      </c>
      <c r="E126" s="169" t="s">
        <v>218</v>
      </c>
      <c r="F126" s="169" t="s">
        <v>520</v>
      </c>
      <c r="G126" s="12"/>
      <c r="H126" s="12"/>
      <c r="I126" s="161"/>
      <c r="J126" s="170">
        <f>BK126</f>
        <v>0</v>
      </c>
      <c r="K126" s="12"/>
      <c r="L126" s="158"/>
      <c r="M126" s="163"/>
      <c r="N126" s="164"/>
      <c r="O126" s="164"/>
      <c r="P126" s="165">
        <f>SUM(P127:P129)</f>
        <v>0</v>
      </c>
      <c r="Q126" s="164"/>
      <c r="R126" s="165">
        <f>SUM(R127:R129)</f>
        <v>0</v>
      </c>
      <c r="S126" s="164"/>
      <c r="T126" s="166">
        <f>SUM(T127:T129)</f>
        <v>0.014000000000000002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9" t="s">
        <v>83</v>
      </c>
      <c r="AT126" s="167" t="s">
        <v>74</v>
      </c>
      <c r="AU126" s="167" t="s">
        <v>83</v>
      </c>
      <c r="AY126" s="159" t="s">
        <v>155</v>
      </c>
      <c r="BK126" s="168">
        <f>SUM(BK127:BK129)</f>
        <v>0</v>
      </c>
    </row>
    <row r="127" s="2" customFormat="1" ht="24.15" customHeight="1">
      <c r="A127" s="38"/>
      <c r="B127" s="171"/>
      <c r="C127" s="172" t="s">
        <v>83</v>
      </c>
      <c r="D127" s="172" t="s">
        <v>158</v>
      </c>
      <c r="E127" s="173" t="s">
        <v>530</v>
      </c>
      <c r="F127" s="174" t="s">
        <v>531</v>
      </c>
      <c r="G127" s="175" t="s">
        <v>188</v>
      </c>
      <c r="H127" s="176">
        <v>0.28000000000000003</v>
      </c>
      <c r="I127" s="177"/>
      <c r="J127" s="178">
        <f>ROUND(I127*H127,2)</f>
        <v>0</v>
      </c>
      <c r="K127" s="174" t="s">
        <v>162</v>
      </c>
      <c r="L127" s="39"/>
      <c r="M127" s="179" t="s">
        <v>1</v>
      </c>
      <c r="N127" s="180" t="s">
        <v>40</v>
      </c>
      <c r="O127" s="77"/>
      <c r="P127" s="181">
        <f>O127*H127</f>
        <v>0</v>
      </c>
      <c r="Q127" s="181">
        <v>0</v>
      </c>
      <c r="R127" s="181">
        <f>Q127*H127</f>
        <v>0</v>
      </c>
      <c r="S127" s="181">
        <v>0.050000000000000003</v>
      </c>
      <c r="T127" s="182">
        <f>S127*H127</f>
        <v>0.014000000000000002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83" t="s">
        <v>163</v>
      </c>
      <c r="AT127" s="183" t="s">
        <v>158</v>
      </c>
      <c r="AU127" s="183" t="s">
        <v>85</v>
      </c>
      <c r="AY127" s="18" t="s">
        <v>155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8" t="s">
        <v>83</v>
      </c>
      <c r="BK127" s="184">
        <f>ROUND(I127*H127,2)</f>
        <v>0</v>
      </c>
      <c r="BL127" s="18" t="s">
        <v>163</v>
      </c>
      <c r="BM127" s="183" t="s">
        <v>532</v>
      </c>
    </row>
    <row r="128" s="2" customFormat="1">
      <c r="A128" s="38"/>
      <c r="B128" s="39"/>
      <c r="C128" s="38"/>
      <c r="D128" s="185" t="s">
        <v>165</v>
      </c>
      <c r="E128" s="38"/>
      <c r="F128" s="186" t="s">
        <v>533</v>
      </c>
      <c r="G128" s="38"/>
      <c r="H128" s="38"/>
      <c r="I128" s="187"/>
      <c r="J128" s="38"/>
      <c r="K128" s="38"/>
      <c r="L128" s="39"/>
      <c r="M128" s="188"/>
      <c r="N128" s="189"/>
      <c r="O128" s="77"/>
      <c r="P128" s="77"/>
      <c r="Q128" s="77"/>
      <c r="R128" s="77"/>
      <c r="S128" s="77"/>
      <c r="T128" s="7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8" t="s">
        <v>165</v>
      </c>
      <c r="AU128" s="18" t="s">
        <v>85</v>
      </c>
    </row>
    <row r="129" s="13" customFormat="1">
      <c r="A129" s="13"/>
      <c r="B129" s="190"/>
      <c r="C129" s="13"/>
      <c r="D129" s="191" t="s">
        <v>192</v>
      </c>
      <c r="E129" s="192" t="s">
        <v>1</v>
      </c>
      <c r="F129" s="193" t="s">
        <v>777</v>
      </c>
      <c r="G129" s="13"/>
      <c r="H129" s="194">
        <v>0.28000000000000003</v>
      </c>
      <c r="I129" s="195"/>
      <c r="J129" s="13"/>
      <c r="K129" s="13"/>
      <c r="L129" s="190"/>
      <c r="M129" s="196"/>
      <c r="N129" s="197"/>
      <c r="O129" s="197"/>
      <c r="P129" s="197"/>
      <c r="Q129" s="197"/>
      <c r="R129" s="197"/>
      <c r="S129" s="197"/>
      <c r="T129" s="19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92" t="s">
        <v>192</v>
      </c>
      <c r="AU129" s="192" t="s">
        <v>85</v>
      </c>
      <c r="AV129" s="13" t="s">
        <v>85</v>
      </c>
      <c r="AW129" s="13" t="s">
        <v>31</v>
      </c>
      <c r="AX129" s="13" t="s">
        <v>83</v>
      </c>
      <c r="AY129" s="192" t="s">
        <v>155</v>
      </c>
    </row>
    <row r="130" s="12" customFormat="1" ht="22.8" customHeight="1">
      <c r="A130" s="12"/>
      <c r="B130" s="158"/>
      <c r="C130" s="12"/>
      <c r="D130" s="159" t="s">
        <v>74</v>
      </c>
      <c r="E130" s="169" t="s">
        <v>156</v>
      </c>
      <c r="F130" s="169" t="s">
        <v>157</v>
      </c>
      <c r="G130" s="12"/>
      <c r="H130" s="12"/>
      <c r="I130" s="161"/>
      <c r="J130" s="170">
        <f>BK130</f>
        <v>0</v>
      </c>
      <c r="K130" s="12"/>
      <c r="L130" s="158"/>
      <c r="M130" s="163"/>
      <c r="N130" s="164"/>
      <c r="O130" s="164"/>
      <c r="P130" s="165">
        <f>SUM(P131:P138)</f>
        <v>0</v>
      </c>
      <c r="Q130" s="164"/>
      <c r="R130" s="165">
        <f>SUM(R131:R138)</f>
        <v>0</v>
      </c>
      <c r="S130" s="164"/>
      <c r="T130" s="166">
        <f>SUM(T131:T138)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9" t="s">
        <v>83</v>
      </c>
      <c r="AT130" s="167" t="s">
        <v>74</v>
      </c>
      <c r="AU130" s="167" t="s">
        <v>83</v>
      </c>
      <c r="AY130" s="159" t="s">
        <v>155</v>
      </c>
      <c r="BK130" s="168">
        <f>SUM(BK131:BK138)</f>
        <v>0</v>
      </c>
    </row>
    <row r="131" s="2" customFormat="1" ht="24.15" customHeight="1">
      <c r="A131" s="38"/>
      <c r="B131" s="171"/>
      <c r="C131" s="172" t="s">
        <v>85</v>
      </c>
      <c r="D131" s="172" t="s">
        <v>158</v>
      </c>
      <c r="E131" s="173" t="s">
        <v>159</v>
      </c>
      <c r="F131" s="174" t="s">
        <v>160</v>
      </c>
      <c r="G131" s="175" t="s">
        <v>161</v>
      </c>
      <c r="H131" s="176">
        <v>0.37</v>
      </c>
      <c r="I131" s="177"/>
      <c r="J131" s="178">
        <f>ROUND(I131*H131,2)</f>
        <v>0</v>
      </c>
      <c r="K131" s="174" t="s">
        <v>162</v>
      </c>
      <c r="L131" s="39"/>
      <c r="M131" s="179" t="s">
        <v>1</v>
      </c>
      <c r="N131" s="180" t="s">
        <v>40</v>
      </c>
      <c r="O131" s="77"/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83" t="s">
        <v>163</v>
      </c>
      <c r="AT131" s="183" t="s">
        <v>158</v>
      </c>
      <c r="AU131" s="183" t="s">
        <v>85</v>
      </c>
      <c r="AY131" s="18" t="s">
        <v>155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8" t="s">
        <v>83</v>
      </c>
      <c r="BK131" s="184">
        <f>ROUND(I131*H131,2)</f>
        <v>0</v>
      </c>
      <c r="BL131" s="18" t="s">
        <v>163</v>
      </c>
      <c r="BM131" s="183" t="s">
        <v>691</v>
      </c>
    </row>
    <row r="132" s="2" customFormat="1">
      <c r="A132" s="38"/>
      <c r="B132" s="39"/>
      <c r="C132" s="38"/>
      <c r="D132" s="185" t="s">
        <v>165</v>
      </c>
      <c r="E132" s="38"/>
      <c r="F132" s="186" t="s">
        <v>166</v>
      </c>
      <c r="G132" s="38"/>
      <c r="H132" s="38"/>
      <c r="I132" s="187"/>
      <c r="J132" s="38"/>
      <c r="K132" s="38"/>
      <c r="L132" s="39"/>
      <c r="M132" s="188"/>
      <c r="N132" s="189"/>
      <c r="O132" s="77"/>
      <c r="P132" s="77"/>
      <c r="Q132" s="77"/>
      <c r="R132" s="77"/>
      <c r="S132" s="77"/>
      <c r="T132" s="7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8" t="s">
        <v>165</v>
      </c>
      <c r="AU132" s="18" t="s">
        <v>85</v>
      </c>
    </row>
    <row r="133" s="2" customFormat="1" ht="24.15" customHeight="1">
      <c r="A133" s="38"/>
      <c r="B133" s="171"/>
      <c r="C133" s="172" t="s">
        <v>171</v>
      </c>
      <c r="D133" s="172" t="s">
        <v>158</v>
      </c>
      <c r="E133" s="173" t="s">
        <v>167</v>
      </c>
      <c r="F133" s="174" t="s">
        <v>168</v>
      </c>
      <c r="G133" s="175" t="s">
        <v>161</v>
      </c>
      <c r="H133" s="176">
        <v>0.37</v>
      </c>
      <c r="I133" s="177"/>
      <c r="J133" s="178">
        <f>ROUND(I133*H133,2)</f>
        <v>0</v>
      </c>
      <c r="K133" s="174" t="s">
        <v>162</v>
      </c>
      <c r="L133" s="39"/>
      <c r="M133" s="179" t="s">
        <v>1</v>
      </c>
      <c r="N133" s="180" t="s">
        <v>40</v>
      </c>
      <c r="O133" s="77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83" t="s">
        <v>163</v>
      </c>
      <c r="AT133" s="183" t="s">
        <v>158</v>
      </c>
      <c r="AU133" s="183" t="s">
        <v>85</v>
      </c>
      <c r="AY133" s="18" t="s">
        <v>155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8" t="s">
        <v>83</v>
      </c>
      <c r="BK133" s="184">
        <f>ROUND(I133*H133,2)</f>
        <v>0</v>
      </c>
      <c r="BL133" s="18" t="s">
        <v>163</v>
      </c>
      <c r="BM133" s="183" t="s">
        <v>692</v>
      </c>
    </row>
    <row r="134" s="2" customFormat="1">
      <c r="A134" s="38"/>
      <c r="B134" s="39"/>
      <c r="C134" s="38"/>
      <c r="D134" s="185" t="s">
        <v>165</v>
      </c>
      <c r="E134" s="38"/>
      <c r="F134" s="186" t="s">
        <v>170</v>
      </c>
      <c r="G134" s="38"/>
      <c r="H134" s="38"/>
      <c r="I134" s="187"/>
      <c r="J134" s="38"/>
      <c r="K134" s="38"/>
      <c r="L134" s="39"/>
      <c r="M134" s="188"/>
      <c r="N134" s="189"/>
      <c r="O134" s="77"/>
      <c r="P134" s="77"/>
      <c r="Q134" s="77"/>
      <c r="R134" s="77"/>
      <c r="S134" s="77"/>
      <c r="T134" s="7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8" t="s">
        <v>165</v>
      </c>
      <c r="AU134" s="18" t="s">
        <v>85</v>
      </c>
    </row>
    <row r="135" s="2" customFormat="1" ht="24.15" customHeight="1">
      <c r="A135" s="38"/>
      <c r="B135" s="171"/>
      <c r="C135" s="172" t="s">
        <v>163</v>
      </c>
      <c r="D135" s="172" t="s">
        <v>158</v>
      </c>
      <c r="E135" s="173" t="s">
        <v>172</v>
      </c>
      <c r="F135" s="174" t="s">
        <v>173</v>
      </c>
      <c r="G135" s="175" t="s">
        <v>161</v>
      </c>
      <c r="H135" s="176">
        <v>3.7000000000000002</v>
      </c>
      <c r="I135" s="177"/>
      <c r="J135" s="178">
        <f>ROUND(I135*H135,2)</f>
        <v>0</v>
      </c>
      <c r="K135" s="174" t="s">
        <v>162</v>
      </c>
      <c r="L135" s="39"/>
      <c r="M135" s="179" t="s">
        <v>1</v>
      </c>
      <c r="N135" s="180" t="s">
        <v>40</v>
      </c>
      <c r="O135" s="77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83" t="s">
        <v>163</v>
      </c>
      <c r="AT135" s="183" t="s">
        <v>158</v>
      </c>
      <c r="AU135" s="183" t="s">
        <v>85</v>
      </c>
      <c r="AY135" s="18" t="s">
        <v>155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8" t="s">
        <v>83</v>
      </c>
      <c r="BK135" s="184">
        <f>ROUND(I135*H135,2)</f>
        <v>0</v>
      </c>
      <c r="BL135" s="18" t="s">
        <v>163</v>
      </c>
      <c r="BM135" s="183" t="s">
        <v>693</v>
      </c>
    </row>
    <row r="136" s="2" customFormat="1">
      <c r="A136" s="38"/>
      <c r="B136" s="39"/>
      <c r="C136" s="38"/>
      <c r="D136" s="185" t="s">
        <v>165</v>
      </c>
      <c r="E136" s="38"/>
      <c r="F136" s="186" t="s">
        <v>175</v>
      </c>
      <c r="G136" s="38"/>
      <c r="H136" s="38"/>
      <c r="I136" s="187"/>
      <c r="J136" s="38"/>
      <c r="K136" s="38"/>
      <c r="L136" s="39"/>
      <c r="M136" s="188"/>
      <c r="N136" s="189"/>
      <c r="O136" s="77"/>
      <c r="P136" s="77"/>
      <c r="Q136" s="77"/>
      <c r="R136" s="77"/>
      <c r="S136" s="77"/>
      <c r="T136" s="7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8" t="s">
        <v>165</v>
      </c>
      <c r="AU136" s="18" t="s">
        <v>85</v>
      </c>
    </row>
    <row r="137" s="2" customFormat="1" ht="44.25" customHeight="1">
      <c r="A137" s="38"/>
      <c r="B137" s="171"/>
      <c r="C137" s="172" t="s">
        <v>185</v>
      </c>
      <c r="D137" s="172" t="s">
        <v>158</v>
      </c>
      <c r="E137" s="173" t="s">
        <v>176</v>
      </c>
      <c r="F137" s="174" t="s">
        <v>177</v>
      </c>
      <c r="G137" s="175" t="s">
        <v>161</v>
      </c>
      <c r="H137" s="176">
        <v>0.37</v>
      </c>
      <c r="I137" s="177"/>
      <c r="J137" s="178">
        <f>ROUND(I137*H137,2)</f>
        <v>0</v>
      </c>
      <c r="K137" s="174" t="s">
        <v>178</v>
      </c>
      <c r="L137" s="39"/>
      <c r="M137" s="179" t="s">
        <v>1</v>
      </c>
      <c r="N137" s="180" t="s">
        <v>40</v>
      </c>
      <c r="O137" s="77"/>
      <c r="P137" s="181">
        <f>O137*H137</f>
        <v>0</v>
      </c>
      <c r="Q137" s="181">
        <v>0</v>
      </c>
      <c r="R137" s="181">
        <f>Q137*H137</f>
        <v>0</v>
      </c>
      <c r="S137" s="181">
        <v>0</v>
      </c>
      <c r="T137" s="18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83" t="s">
        <v>163</v>
      </c>
      <c r="AT137" s="183" t="s">
        <v>158</v>
      </c>
      <c r="AU137" s="183" t="s">
        <v>85</v>
      </c>
      <c r="AY137" s="18" t="s">
        <v>155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8" t="s">
        <v>83</v>
      </c>
      <c r="BK137" s="184">
        <f>ROUND(I137*H137,2)</f>
        <v>0</v>
      </c>
      <c r="BL137" s="18" t="s">
        <v>163</v>
      </c>
      <c r="BM137" s="183" t="s">
        <v>540</v>
      </c>
    </row>
    <row r="138" s="2" customFormat="1">
      <c r="A138" s="38"/>
      <c r="B138" s="39"/>
      <c r="C138" s="38"/>
      <c r="D138" s="185" t="s">
        <v>165</v>
      </c>
      <c r="E138" s="38"/>
      <c r="F138" s="186" t="s">
        <v>180</v>
      </c>
      <c r="G138" s="38"/>
      <c r="H138" s="38"/>
      <c r="I138" s="187"/>
      <c r="J138" s="38"/>
      <c r="K138" s="38"/>
      <c r="L138" s="39"/>
      <c r="M138" s="188"/>
      <c r="N138" s="189"/>
      <c r="O138" s="77"/>
      <c r="P138" s="77"/>
      <c r="Q138" s="77"/>
      <c r="R138" s="77"/>
      <c r="S138" s="77"/>
      <c r="T138" s="7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8" t="s">
        <v>165</v>
      </c>
      <c r="AU138" s="18" t="s">
        <v>85</v>
      </c>
    </row>
    <row r="139" s="12" customFormat="1" ht="25.92" customHeight="1">
      <c r="A139" s="12"/>
      <c r="B139" s="158"/>
      <c r="C139" s="12"/>
      <c r="D139" s="159" t="s">
        <v>74</v>
      </c>
      <c r="E139" s="160" t="s">
        <v>181</v>
      </c>
      <c r="F139" s="160" t="s">
        <v>182</v>
      </c>
      <c r="G139" s="12"/>
      <c r="H139" s="12"/>
      <c r="I139" s="161"/>
      <c r="J139" s="162">
        <f>BK139</f>
        <v>0</v>
      </c>
      <c r="K139" s="12"/>
      <c r="L139" s="158"/>
      <c r="M139" s="163"/>
      <c r="N139" s="164"/>
      <c r="O139" s="164"/>
      <c r="P139" s="165">
        <f>P140+P144</f>
        <v>0</v>
      </c>
      <c r="Q139" s="164"/>
      <c r="R139" s="165">
        <f>R140+R144</f>
        <v>0</v>
      </c>
      <c r="S139" s="164"/>
      <c r="T139" s="166">
        <f>T140+T144</f>
        <v>0.35644400000000004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59" t="s">
        <v>85</v>
      </c>
      <c r="AT139" s="167" t="s">
        <v>74</v>
      </c>
      <c r="AU139" s="167" t="s">
        <v>75</v>
      </c>
      <c r="AY139" s="159" t="s">
        <v>155</v>
      </c>
      <c r="BK139" s="168">
        <f>BK140+BK144</f>
        <v>0</v>
      </c>
    </row>
    <row r="140" s="12" customFormat="1" ht="22.8" customHeight="1">
      <c r="A140" s="12"/>
      <c r="B140" s="158"/>
      <c r="C140" s="12"/>
      <c r="D140" s="159" t="s">
        <v>74</v>
      </c>
      <c r="E140" s="169" t="s">
        <v>183</v>
      </c>
      <c r="F140" s="169" t="s">
        <v>184</v>
      </c>
      <c r="G140" s="12"/>
      <c r="H140" s="12"/>
      <c r="I140" s="161"/>
      <c r="J140" s="170">
        <f>BK140</f>
        <v>0</v>
      </c>
      <c r="K140" s="12"/>
      <c r="L140" s="158"/>
      <c r="M140" s="163"/>
      <c r="N140" s="164"/>
      <c r="O140" s="164"/>
      <c r="P140" s="165">
        <f>SUM(P141:P143)</f>
        <v>0</v>
      </c>
      <c r="Q140" s="164"/>
      <c r="R140" s="165">
        <f>SUM(R141:R143)</f>
        <v>0</v>
      </c>
      <c r="S140" s="164"/>
      <c r="T140" s="166">
        <f>SUM(T141:T143)</f>
        <v>0.29931000000000002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59" t="s">
        <v>85</v>
      </c>
      <c r="AT140" s="167" t="s">
        <v>74</v>
      </c>
      <c r="AU140" s="167" t="s">
        <v>83</v>
      </c>
      <c r="AY140" s="159" t="s">
        <v>155</v>
      </c>
      <c r="BK140" s="168">
        <f>SUM(BK141:BK143)</f>
        <v>0</v>
      </c>
    </row>
    <row r="141" s="2" customFormat="1" ht="24.15" customHeight="1">
      <c r="A141" s="38"/>
      <c r="B141" s="171"/>
      <c r="C141" s="172" t="s">
        <v>195</v>
      </c>
      <c r="D141" s="172" t="s">
        <v>158</v>
      </c>
      <c r="E141" s="173" t="s">
        <v>196</v>
      </c>
      <c r="F141" s="174" t="s">
        <v>197</v>
      </c>
      <c r="G141" s="175" t="s">
        <v>188</v>
      </c>
      <c r="H141" s="176">
        <v>18.140000000000001</v>
      </c>
      <c r="I141" s="177"/>
      <c r="J141" s="178">
        <f>ROUND(I141*H141,2)</f>
        <v>0</v>
      </c>
      <c r="K141" s="174" t="s">
        <v>178</v>
      </c>
      <c r="L141" s="39"/>
      <c r="M141" s="179" t="s">
        <v>1</v>
      </c>
      <c r="N141" s="180" t="s">
        <v>40</v>
      </c>
      <c r="O141" s="77"/>
      <c r="P141" s="181">
        <f>O141*H141</f>
        <v>0</v>
      </c>
      <c r="Q141" s="181">
        <v>0</v>
      </c>
      <c r="R141" s="181">
        <f>Q141*H141</f>
        <v>0</v>
      </c>
      <c r="S141" s="181">
        <v>0.016500000000000001</v>
      </c>
      <c r="T141" s="182">
        <f>S141*H141</f>
        <v>0.29931000000000002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83" t="s">
        <v>189</v>
      </c>
      <c r="AT141" s="183" t="s">
        <v>158</v>
      </c>
      <c r="AU141" s="183" t="s">
        <v>85</v>
      </c>
      <c r="AY141" s="18" t="s">
        <v>155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8" t="s">
        <v>83</v>
      </c>
      <c r="BK141" s="184">
        <f>ROUND(I141*H141,2)</f>
        <v>0</v>
      </c>
      <c r="BL141" s="18" t="s">
        <v>189</v>
      </c>
      <c r="BM141" s="183" t="s">
        <v>695</v>
      </c>
    </row>
    <row r="142" s="2" customFormat="1">
      <c r="A142" s="38"/>
      <c r="B142" s="39"/>
      <c r="C142" s="38"/>
      <c r="D142" s="185" t="s">
        <v>165</v>
      </c>
      <c r="E142" s="38"/>
      <c r="F142" s="186" t="s">
        <v>199</v>
      </c>
      <c r="G142" s="38"/>
      <c r="H142" s="38"/>
      <c r="I142" s="187"/>
      <c r="J142" s="38"/>
      <c r="K142" s="38"/>
      <c r="L142" s="39"/>
      <c r="M142" s="188"/>
      <c r="N142" s="189"/>
      <c r="O142" s="77"/>
      <c r="P142" s="77"/>
      <c r="Q142" s="77"/>
      <c r="R142" s="77"/>
      <c r="S142" s="77"/>
      <c r="T142" s="7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8" t="s">
        <v>165</v>
      </c>
      <c r="AU142" s="18" t="s">
        <v>85</v>
      </c>
    </row>
    <row r="143" s="13" customFormat="1">
      <c r="A143" s="13"/>
      <c r="B143" s="190"/>
      <c r="C143" s="13"/>
      <c r="D143" s="191" t="s">
        <v>192</v>
      </c>
      <c r="E143" s="192" t="s">
        <v>1</v>
      </c>
      <c r="F143" s="193" t="s">
        <v>778</v>
      </c>
      <c r="G143" s="13"/>
      <c r="H143" s="194">
        <v>18.140000000000001</v>
      </c>
      <c r="I143" s="195"/>
      <c r="J143" s="13"/>
      <c r="K143" s="13"/>
      <c r="L143" s="190"/>
      <c r="M143" s="196"/>
      <c r="N143" s="197"/>
      <c r="O143" s="197"/>
      <c r="P143" s="197"/>
      <c r="Q143" s="197"/>
      <c r="R143" s="197"/>
      <c r="S143" s="197"/>
      <c r="T143" s="19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2" t="s">
        <v>192</v>
      </c>
      <c r="AU143" s="192" t="s">
        <v>85</v>
      </c>
      <c r="AV143" s="13" t="s">
        <v>85</v>
      </c>
      <c r="AW143" s="13" t="s">
        <v>31</v>
      </c>
      <c r="AX143" s="13" t="s">
        <v>83</v>
      </c>
      <c r="AY143" s="192" t="s">
        <v>155</v>
      </c>
    </row>
    <row r="144" s="12" customFormat="1" ht="22.8" customHeight="1">
      <c r="A144" s="12"/>
      <c r="B144" s="158"/>
      <c r="C144" s="12"/>
      <c r="D144" s="159" t="s">
        <v>74</v>
      </c>
      <c r="E144" s="169" t="s">
        <v>216</v>
      </c>
      <c r="F144" s="169" t="s">
        <v>217</v>
      </c>
      <c r="G144" s="12"/>
      <c r="H144" s="12"/>
      <c r="I144" s="161"/>
      <c r="J144" s="170">
        <f>BK144</f>
        <v>0</v>
      </c>
      <c r="K144" s="12"/>
      <c r="L144" s="158"/>
      <c r="M144" s="163"/>
      <c r="N144" s="164"/>
      <c r="O144" s="164"/>
      <c r="P144" s="165">
        <f>SUM(P145:P158)</f>
        <v>0</v>
      </c>
      <c r="Q144" s="164"/>
      <c r="R144" s="165">
        <f>SUM(R145:R158)</f>
        <v>0</v>
      </c>
      <c r="S144" s="164"/>
      <c r="T144" s="166">
        <f>SUM(T145:T158)</f>
        <v>0.057134000000000004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59" t="s">
        <v>85</v>
      </c>
      <c r="AT144" s="167" t="s">
        <v>74</v>
      </c>
      <c r="AU144" s="167" t="s">
        <v>83</v>
      </c>
      <c r="AY144" s="159" t="s">
        <v>155</v>
      </c>
      <c r="BK144" s="168">
        <f>SUM(BK145:BK158)</f>
        <v>0</v>
      </c>
    </row>
    <row r="145" s="2" customFormat="1" ht="16.5" customHeight="1">
      <c r="A145" s="38"/>
      <c r="B145" s="171"/>
      <c r="C145" s="172" t="s">
        <v>203</v>
      </c>
      <c r="D145" s="172" t="s">
        <v>158</v>
      </c>
      <c r="E145" s="173" t="s">
        <v>219</v>
      </c>
      <c r="F145" s="174" t="s">
        <v>220</v>
      </c>
      <c r="G145" s="175" t="s">
        <v>221</v>
      </c>
      <c r="H145" s="176">
        <v>6.0999999999999996</v>
      </c>
      <c r="I145" s="177"/>
      <c r="J145" s="178">
        <f>ROUND(I145*H145,2)</f>
        <v>0</v>
      </c>
      <c r="K145" s="174" t="s">
        <v>162</v>
      </c>
      <c r="L145" s="39"/>
      <c r="M145" s="179" t="s">
        <v>1</v>
      </c>
      <c r="N145" s="180" t="s">
        <v>40</v>
      </c>
      <c r="O145" s="77"/>
      <c r="P145" s="181">
        <f>O145*H145</f>
        <v>0</v>
      </c>
      <c r="Q145" s="181">
        <v>0</v>
      </c>
      <c r="R145" s="181">
        <f>Q145*H145</f>
        <v>0</v>
      </c>
      <c r="S145" s="181">
        <v>0.0017600000000000001</v>
      </c>
      <c r="T145" s="182">
        <f>S145*H145</f>
        <v>0.010735999999999999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83" t="s">
        <v>189</v>
      </c>
      <c r="AT145" s="183" t="s">
        <v>158</v>
      </c>
      <c r="AU145" s="183" t="s">
        <v>85</v>
      </c>
      <c r="AY145" s="18" t="s">
        <v>155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8" t="s">
        <v>83</v>
      </c>
      <c r="BK145" s="184">
        <f>ROUND(I145*H145,2)</f>
        <v>0</v>
      </c>
      <c r="BL145" s="18" t="s">
        <v>189</v>
      </c>
      <c r="BM145" s="183" t="s">
        <v>569</v>
      </c>
    </row>
    <row r="146" s="2" customFormat="1">
      <c r="A146" s="38"/>
      <c r="B146" s="39"/>
      <c r="C146" s="38"/>
      <c r="D146" s="185" t="s">
        <v>165</v>
      </c>
      <c r="E146" s="38"/>
      <c r="F146" s="186" t="s">
        <v>223</v>
      </c>
      <c r="G146" s="38"/>
      <c r="H146" s="38"/>
      <c r="I146" s="187"/>
      <c r="J146" s="38"/>
      <c r="K146" s="38"/>
      <c r="L146" s="39"/>
      <c r="M146" s="188"/>
      <c r="N146" s="189"/>
      <c r="O146" s="77"/>
      <c r="P146" s="77"/>
      <c r="Q146" s="77"/>
      <c r="R146" s="77"/>
      <c r="S146" s="77"/>
      <c r="T146" s="7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8" t="s">
        <v>165</v>
      </c>
      <c r="AU146" s="18" t="s">
        <v>85</v>
      </c>
    </row>
    <row r="147" s="13" customFormat="1">
      <c r="A147" s="13"/>
      <c r="B147" s="190"/>
      <c r="C147" s="13"/>
      <c r="D147" s="191" t="s">
        <v>192</v>
      </c>
      <c r="E147" s="192" t="s">
        <v>1</v>
      </c>
      <c r="F147" s="193" t="s">
        <v>798</v>
      </c>
      <c r="G147" s="13"/>
      <c r="H147" s="194">
        <v>6.0999999999999996</v>
      </c>
      <c r="I147" s="195"/>
      <c r="J147" s="13"/>
      <c r="K147" s="13"/>
      <c r="L147" s="190"/>
      <c r="M147" s="196"/>
      <c r="N147" s="197"/>
      <c r="O147" s="197"/>
      <c r="P147" s="197"/>
      <c r="Q147" s="197"/>
      <c r="R147" s="197"/>
      <c r="S147" s="197"/>
      <c r="T147" s="19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2" t="s">
        <v>192</v>
      </c>
      <c r="AU147" s="192" t="s">
        <v>85</v>
      </c>
      <c r="AV147" s="13" t="s">
        <v>85</v>
      </c>
      <c r="AW147" s="13" t="s">
        <v>31</v>
      </c>
      <c r="AX147" s="13" t="s">
        <v>83</v>
      </c>
      <c r="AY147" s="192" t="s">
        <v>155</v>
      </c>
    </row>
    <row r="148" s="2" customFormat="1" ht="24.15" customHeight="1">
      <c r="A148" s="38"/>
      <c r="B148" s="171"/>
      <c r="C148" s="172" t="s">
        <v>210</v>
      </c>
      <c r="D148" s="172" t="s">
        <v>158</v>
      </c>
      <c r="E148" s="173" t="s">
        <v>226</v>
      </c>
      <c r="F148" s="174" t="s">
        <v>227</v>
      </c>
      <c r="G148" s="175" t="s">
        <v>221</v>
      </c>
      <c r="H148" s="176">
        <v>5.2000000000000002</v>
      </c>
      <c r="I148" s="177"/>
      <c r="J148" s="178">
        <f>ROUND(I148*H148,2)</f>
        <v>0</v>
      </c>
      <c r="K148" s="174" t="s">
        <v>162</v>
      </c>
      <c r="L148" s="39"/>
      <c r="M148" s="179" t="s">
        <v>1</v>
      </c>
      <c r="N148" s="180" t="s">
        <v>40</v>
      </c>
      <c r="O148" s="77"/>
      <c r="P148" s="181">
        <f>O148*H148</f>
        <v>0</v>
      </c>
      <c r="Q148" s="181">
        <v>0</v>
      </c>
      <c r="R148" s="181">
        <f>Q148*H148</f>
        <v>0</v>
      </c>
      <c r="S148" s="181">
        <v>0.00191</v>
      </c>
      <c r="T148" s="182">
        <f>S148*H148</f>
        <v>0.0099319999999999999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83" t="s">
        <v>189</v>
      </c>
      <c r="AT148" s="183" t="s">
        <v>158</v>
      </c>
      <c r="AU148" s="183" t="s">
        <v>85</v>
      </c>
      <c r="AY148" s="18" t="s">
        <v>155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8" t="s">
        <v>83</v>
      </c>
      <c r="BK148" s="184">
        <f>ROUND(I148*H148,2)</f>
        <v>0</v>
      </c>
      <c r="BL148" s="18" t="s">
        <v>189</v>
      </c>
      <c r="BM148" s="183" t="s">
        <v>574</v>
      </c>
    </row>
    <row r="149" s="2" customFormat="1">
      <c r="A149" s="38"/>
      <c r="B149" s="39"/>
      <c r="C149" s="38"/>
      <c r="D149" s="185" t="s">
        <v>165</v>
      </c>
      <c r="E149" s="38"/>
      <c r="F149" s="186" t="s">
        <v>229</v>
      </c>
      <c r="G149" s="38"/>
      <c r="H149" s="38"/>
      <c r="I149" s="187"/>
      <c r="J149" s="38"/>
      <c r="K149" s="38"/>
      <c r="L149" s="39"/>
      <c r="M149" s="188"/>
      <c r="N149" s="189"/>
      <c r="O149" s="77"/>
      <c r="P149" s="77"/>
      <c r="Q149" s="77"/>
      <c r="R149" s="77"/>
      <c r="S149" s="77"/>
      <c r="T149" s="7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8" t="s">
        <v>165</v>
      </c>
      <c r="AU149" s="18" t="s">
        <v>85</v>
      </c>
    </row>
    <row r="150" s="13" customFormat="1">
      <c r="A150" s="13"/>
      <c r="B150" s="190"/>
      <c r="C150" s="13"/>
      <c r="D150" s="191" t="s">
        <v>192</v>
      </c>
      <c r="E150" s="192" t="s">
        <v>1</v>
      </c>
      <c r="F150" s="193" t="s">
        <v>780</v>
      </c>
      <c r="G150" s="13"/>
      <c r="H150" s="194">
        <v>5.2000000000000002</v>
      </c>
      <c r="I150" s="195"/>
      <c r="J150" s="13"/>
      <c r="K150" s="13"/>
      <c r="L150" s="190"/>
      <c r="M150" s="196"/>
      <c r="N150" s="197"/>
      <c r="O150" s="197"/>
      <c r="P150" s="197"/>
      <c r="Q150" s="197"/>
      <c r="R150" s="197"/>
      <c r="S150" s="197"/>
      <c r="T150" s="19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92" t="s">
        <v>192</v>
      </c>
      <c r="AU150" s="192" t="s">
        <v>85</v>
      </c>
      <c r="AV150" s="13" t="s">
        <v>85</v>
      </c>
      <c r="AW150" s="13" t="s">
        <v>31</v>
      </c>
      <c r="AX150" s="13" t="s">
        <v>75</v>
      </c>
      <c r="AY150" s="192" t="s">
        <v>155</v>
      </c>
    </row>
    <row r="151" s="14" customFormat="1">
      <c r="A151" s="14"/>
      <c r="B151" s="199"/>
      <c r="C151" s="14"/>
      <c r="D151" s="191" t="s">
        <v>192</v>
      </c>
      <c r="E151" s="200" t="s">
        <v>1</v>
      </c>
      <c r="F151" s="201" t="s">
        <v>194</v>
      </c>
      <c r="G151" s="14"/>
      <c r="H151" s="202">
        <v>5.2000000000000002</v>
      </c>
      <c r="I151" s="203"/>
      <c r="J151" s="14"/>
      <c r="K151" s="14"/>
      <c r="L151" s="199"/>
      <c r="M151" s="204"/>
      <c r="N151" s="205"/>
      <c r="O151" s="205"/>
      <c r="P151" s="205"/>
      <c r="Q151" s="205"/>
      <c r="R151" s="205"/>
      <c r="S151" s="205"/>
      <c r="T151" s="20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00" t="s">
        <v>192</v>
      </c>
      <c r="AU151" s="200" t="s">
        <v>85</v>
      </c>
      <c r="AV151" s="14" t="s">
        <v>163</v>
      </c>
      <c r="AW151" s="14" t="s">
        <v>31</v>
      </c>
      <c r="AX151" s="14" t="s">
        <v>83</v>
      </c>
      <c r="AY151" s="200" t="s">
        <v>155</v>
      </c>
    </row>
    <row r="152" s="2" customFormat="1" ht="16.5" customHeight="1">
      <c r="A152" s="38"/>
      <c r="B152" s="171"/>
      <c r="C152" s="172" t="s">
        <v>218</v>
      </c>
      <c r="D152" s="172" t="s">
        <v>158</v>
      </c>
      <c r="E152" s="173" t="s">
        <v>740</v>
      </c>
      <c r="F152" s="174" t="s">
        <v>741</v>
      </c>
      <c r="G152" s="175" t="s">
        <v>221</v>
      </c>
      <c r="H152" s="176">
        <v>6.5999999999999996</v>
      </c>
      <c r="I152" s="177"/>
      <c r="J152" s="178">
        <f>ROUND(I152*H152,2)</f>
        <v>0</v>
      </c>
      <c r="K152" s="174" t="s">
        <v>162</v>
      </c>
      <c r="L152" s="39"/>
      <c r="M152" s="179" t="s">
        <v>1</v>
      </c>
      <c r="N152" s="180" t="s">
        <v>40</v>
      </c>
      <c r="O152" s="77"/>
      <c r="P152" s="181">
        <f>O152*H152</f>
        <v>0</v>
      </c>
      <c r="Q152" s="181">
        <v>0</v>
      </c>
      <c r="R152" s="181">
        <f>Q152*H152</f>
        <v>0</v>
      </c>
      <c r="S152" s="181">
        <v>0.0025999999999999999</v>
      </c>
      <c r="T152" s="182">
        <f>S152*H152</f>
        <v>0.017159999999999998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83" t="s">
        <v>189</v>
      </c>
      <c r="AT152" s="183" t="s">
        <v>158</v>
      </c>
      <c r="AU152" s="183" t="s">
        <v>85</v>
      </c>
      <c r="AY152" s="18" t="s">
        <v>155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8" t="s">
        <v>83</v>
      </c>
      <c r="BK152" s="184">
        <f>ROUND(I152*H152,2)</f>
        <v>0</v>
      </c>
      <c r="BL152" s="18" t="s">
        <v>189</v>
      </c>
      <c r="BM152" s="183" t="s">
        <v>742</v>
      </c>
    </row>
    <row r="153" s="2" customFormat="1">
      <c r="A153" s="38"/>
      <c r="B153" s="39"/>
      <c r="C153" s="38"/>
      <c r="D153" s="185" t="s">
        <v>165</v>
      </c>
      <c r="E153" s="38"/>
      <c r="F153" s="186" t="s">
        <v>743</v>
      </c>
      <c r="G153" s="38"/>
      <c r="H153" s="38"/>
      <c r="I153" s="187"/>
      <c r="J153" s="38"/>
      <c r="K153" s="38"/>
      <c r="L153" s="39"/>
      <c r="M153" s="188"/>
      <c r="N153" s="189"/>
      <c r="O153" s="77"/>
      <c r="P153" s="77"/>
      <c r="Q153" s="77"/>
      <c r="R153" s="77"/>
      <c r="S153" s="77"/>
      <c r="T153" s="7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8" t="s">
        <v>165</v>
      </c>
      <c r="AU153" s="18" t="s">
        <v>85</v>
      </c>
    </row>
    <row r="154" s="13" customFormat="1">
      <c r="A154" s="13"/>
      <c r="B154" s="190"/>
      <c r="C154" s="13"/>
      <c r="D154" s="191" t="s">
        <v>192</v>
      </c>
      <c r="E154" s="192" t="s">
        <v>1</v>
      </c>
      <c r="F154" s="193" t="s">
        <v>781</v>
      </c>
      <c r="G154" s="13"/>
      <c r="H154" s="194">
        <v>6.5999999999999996</v>
      </c>
      <c r="I154" s="195"/>
      <c r="J154" s="13"/>
      <c r="K154" s="13"/>
      <c r="L154" s="190"/>
      <c r="M154" s="196"/>
      <c r="N154" s="197"/>
      <c r="O154" s="197"/>
      <c r="P154" s="197"/>
      <c r="Q154" s="197"/>
      <c r="R154" s="197"/>
      <c r="S154" s="197"/>
      <c r="T154" s="19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2" t="s">
        <v>192</v>
      </c>
      <c r="AU154" s="192" t="s">
        <v>85</v>
      </c>
      <c r="AV154" s="13" t="s">
        <v>85</v>
      </c>
      <c r="AW154" s="13" t="s">
        <v>31</v>
      </c>
      <c r="AX154" s="13" t="s">
        <v>75</v>
      </c>
      <c r="AY154" s="192" t="s">
        <v>155</v>
      </c>
    </row>
    <row r="155" s="14" customFormat="1">
      <c r="A155" s="14"/>
      <c r="B155" s="199"/>
      <c r="C155" s="14"/>
      <c r="D155" s="191" t="s">
        <v>192</v>
      </c>
      <c r="E155" s="200" t="s">
        <v>1</v>
      </c>
      <c r="F155" s="201" t="s">
        <v>194</v>
      </c>
      <c r="G155" s="14"/>
      <c r="H155" s="202">
        <v>6.5999999999999996</v>
      </c>
      <c r="I155" s="203"/>
      <c r="J155" s="14"/>
      <c r="K155" s="14"/>
      <c r="L155" s="199"/>
      <c r="M155" s="204"/>
      <c r="N155" s="205"/>
      <c r="O155" s="205"/>
      <c r="P155" s="205"/>
      <c r="Q155" s="205"/>
      <c r="R155" s="205"/>
      <c r="S155" s="205"/>
      <c r="T155" s="20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00" t="s">
        <v>192</v>
      </c>
      <c r="AU155" s="200" t="s">
        <v>85</v>
      </c>
      <c r="AV155" s="14" t="s">
        <v>163</v>
      </c>
      <c r="AW155" s="14" t="s">
        <v>31</v>
      </c>
      <c r="AX155" s="14" t="s">
        <v>83</v>
      </c>
      <c r="AY155" s="200" t="s">
        <v>155</v>
      </c>
    </row>
    <row r="156" s="2" customFormat="1" ht="16.5" customHeight="1">
      <c r="A156" s="38"/>
      <c r="B156" s="171"/>
      <c r="C156" s="172" t="s">
        <v>225</v>
      </c>
      <c r="D156" s="172" t="s">
        <v>158</v>
      </c>
      <c r="E156" s="173" t="s">
        <v>745</v>
      </c>
      <c r="F156" s="174" t="s">
        <v>746</v>
      </c>
      <c r="G156" s="175" t="s">
        <v>221</v>
      </c>
      <c r="H156" s="176">
        <v>4.9000000000000004</v>
      </c>
      <c r="I156" s="177"/>
      <c r="J156" s="178">
        <f>ROUND(I156*H156,2)</f>
        <v>0</v>
      </c>
      <c r="K156" s="174" t="s">
        <v>162</v>
      </c>
      <c r="L156" s="39"/>
      <c r="M156" s="179" t="s">
        <v>1</v>
      </c>
      <c r="N156" s="180" t="s">
        <v>40</v>
      </c>
      <c r="O156" s="77"/>
      <c r="P156" s="181">
        <f>O156*H156</f>
        <v>0</v>
      </c>
      <c r="Q156" s="181">
        <v>0</v>
      </c>
      <c r="R156" s="181">
        <f>Q156*H156</f>
        <v>0</v>
      </c>
      <c r="S156" s="181">
        <v>0.0039399999999999999</v>
      </c>
      <c r="T156" s="182">
        <f>S156*H156</f>
        <v>0.019306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83" t="s">
        <v>189</v>
      </c>
      <c r="AT156" s="183" t="s">
        <v>158</v>
      </c>
      <c r="AU156" s="183" t="s">
        <v>85</v>
      </c>
      <c r="AY156" s="18" t="s">
        <v>155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8" t="s">
        <v>83</v>
      </c>
      <c r="BK156" s="184">
        <f>ROUND(I156*H156,2)</f>
        <v>0</v>
      </c>
      <c r="BL156" s="18" t="s">
        <v>189</v>
      </c>
      <c r="BM156" s="183" t="s">
        <v>747</v>
      </c>
    </row>
    <row r="157" s="2" customFormat="1">
      <c r="A157" s="38"/>
      <c r="B157" s="39"/>
      <c r="C157" s="38"/>
      <c r="D157" s="185" t="s">
        <v>165</v>
      </c>
      <c r="E157" s="38"/>
      <c r="F157" s="186" t="s">
        <v>748</v>
      </c>
      <c r="G157" s="38"/>
      <c r="H157" s="38"/>
      <c r="I157" s="187"/>
      <c r="J157" s="38"/>
      <c r="K157" s="38"/>
      <c r="L157" s="39"/>
      <c r="M157" s="188"/>
      <c r="N157" s="189"/>
      <c r="O157" s="77"/>
      <c r="P157" s="77"/>
      <c r="Q157" s="77"/>
      <c r="R157" s="77"/>
      <c r="S157" s="77"/>
      <c r="T157" s="78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8" t="s">
        <v>165</v>
      </c>
      <c r="AU157" s="18" t="s">
        <v>85</v>
      </c>
    </row>
    <row r="158" s="13" customFormat="1">
      <c r="A158" s="13"/>
      <c r="B158" s="190"/>
      <c r="C158" s="13"/>
      <c r="D158" s="191" t="s">
        <v>192</v>
      </c>
      <c r="E158" s="192" t="s">
        <v>1</v>
      </c>
      <c r="F158" s="193" t="s">
        <v>799</v>
      </c>
      <c r="G158" s="13"/>
      <c r="H158" s="194">
        <v>4.9000000000000004</v>
      </c>
      <c r="I158" s="195"/>
      <c r="J158" s="13"/>
      <c r="K158" s="13"/>
      <c r="L158" s="190"/>
      <c r="M158" s="196"/>
      <c r="N158" s="197"/>
      <c r="O158" s="197"/>
      <c r="P158" s="197"/>
      <c r="Q158" s="197"/>
      <c r="R158" s="197"/>
      <c r="S158" s="197"/>
      <c r="T158" s="19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2" t="s">
        <v>192</v>
      </c>
      <c r="AU158" s="192" t="s">
        <v>85</v>
      </c>
      <c r="AV158" s="13" t="s">
        <v>85</v>
      </c>
      <c r="AW158" s="13" t="s">
        <v>31</v>
      </c>
      <c r="AX158" s="13" t="s">
        <v>83</v>
      </c>
      <c r="AY158" s="192" t="s">
        <v>155</v>
      </c>
    </row>
    <row r="159" s="12" customFormat="1" ht="25.92" customHeight="1">
      <c r="A159" s="12"/>
      <c r="B159" s="158"/>
      <c r="C159" s="12"/>
      <c r="D159" s="159" t="s">
        <v>74</v>
      </c>
      <c r="E159" s="160" t="s">
        <v>244</v>
      </c>
      <c r="F159" s="160" t="s">
        <v>245</v>
      </c>
      <c r="G159" s="12"/>
      <c r="H159" s="12"/>
      <c r="I159" s="161"/>
      <c r="J159" s="162">
        <f>BK159</f>
        <v>0</v>
      </c>
      <c r="K159" s="12"/>
      <c r="L159" s="158"/>
      <c r="M159" s="163"/>
      <c r="N159" s="164"/>
      <c r="O159" s="164"/>
      <c r="P159" s="165">
        <f>P160</f>
        <v>0</v>
      </c>
      <c r="Q159" s="164"/>
      <c r="R159" s="165">
        <f>R160</f>
        <v>0</v>
      </c>
      <c r="S159" s="164"/>
      <c r="T159" s="166">
        <f>T160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59" t="s">
        <v>171</v>
      </c>
      <c r="AT159" s="167" t="s">
        <v>74</v>
      </c>
      <c r="AU159" s="167" t="s">
        <v>75</v>
      </c>
      <c r="AY159" s="159" t="s">
        <v>155</v>
      </c>
      <c r="BK159" s="168">
        <f>BK160</f>
        <v>0</v>
      </c>
    </row>
    <row r="160" s="12" customFormat="1" ht="22.8" customHeight="1">
      <c r="A160" s="12"/>
      <c r="B160" s="158"/>
      <c r="C160" s="12"/>
      <c r="D160" s="159" t="s">
        <v>74</v>
      </c>
      <c r="E160" s="169" t="s">
        <v>246</v>
      </c>
      <c r="F160" s="169" t="s">
        <v>247</v>
      </c>
      <c r="G160" s="12"/>
      <c r="H160" s="12"/>
      <c r="I160" s="161"/>
      <c r="J160" s="170">
        <f>BK160</f>
        <v>0</v>
      </c>
      <c r="K160" s="12"/>
      <c r="L160" s="158"/>
      <c r="M160" s="163"/>
      <c r="N160" s="164"/>
      <c r="O160" s="164"/>
      <c r="P160" s="165">
        <f>SUM(P161:P163)</f>
        <v>0</v>
      </c>
      <c r="Q160" s="164"/>
      <c r="R160" s="165">
        <f>SUM(R161:R163)</f>
        <v>0</v>
      </c>
      <c r="S160" s="164"/>
      <c r="T160" s="166">
        <f>SUM(T161:T163)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59" t="s">
        <v>171</v>
      </c>
      <c r="AT160" s="167" t="s">
        <v>74</v>
      </c>
      <c r="AU160" s="167" t="s">
        <v>83</v>
      </c>
      <c r="AY160" s="159" t="s">
        <v>155</v>
      </c>
      <c r="BK160" s="168">
        <f>SUM(BK161:BK163)</f>
        <v>0</v>
      </c>
    </row>
    <row r="161" s="2" customFormat="1" ht="24.15" customHeight="1">
      <c r="A161" s="38"/>
      <c r="B161" s="171"/>
      <c r="C161" s="172" t="s">
        <v>231</v>
      </c>
      <c r="D161" s="172" t="s">
        <v>158</v>
      </c>
      <c r="E161" s="173" t="s">
        <v>249</v>
      </c>
      <c r="F161" s="174" t="s">
        <v>250</v>
      </c>
      <c r="G161" s="175" t="s">
        <v>221</v>
      </c>
      <c r="H161" s="176">
        <v>9.0999999999999996</v>
      </c>
      <c r="I161" s="177"/>
      <c r="J161" s="178">
        <f>ROUND(I161*H161,2)</f>
        <v>0</v>
      </c>
      <c r="K161" s="174" t="s">
        <v>162</v>
      </c>
      <c r="L161" s="39"/>
      <c r="M161" s="179" t="s">
        <v>1</v>
      </c>
      <c r="N161" s="180" t="s">
        <v>40</v>
      </c>
      <c r="O161" s="77"/>
      <c r="P161" s="181">
        <f>O161*H161</f>
        <v>0</v>
      </c>
      <c r="Q161" s="181">
        <v>0</v>
      </c>
      <c r="R161" s="181">
        <f>Q161*H161</f>
        <v>0</v>
      </c>
      <c r="S161" s="181">
        <v>0</v>
      </c>
      <c r="T161" s="18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83" t="s">
        <v>251</v>
      </c>
      <c r="AT161" s="183" t="s">
        <v>158</v>
      </c>
      <c r="AU161" s="183" t="s">
        <v>85</v>
      </c>
      <c r="AY161" s="18" t="s">
        <v>155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18" t="s">
        <v>83</v>
      </c>
      <c r="BK161" s="184">
        <f>ROUND(I161*H161,2)</f>
        <v>0</v>
      </c>
      <c r="BL161" s="18" t="s">
        <v>251</v>
      </c>
      <c r="BM161" s="183" t="s">
        <v>584</v>
      </c>
    </row>
    <row r="162" s="2" customFormat="1">
      <c r="A162" s="38"/>
      <c r="B162" s="39"/>
      <c r="C162" s="38"/>
      <c r="D162" s="185" t="s">
        <v>165</v>
      </c>
      <c r="E162" s="38"/>
      <c r="F162" s="186" t="s">
        <v>253</v>
      </c>
      <c r="G162" s="38"/>
      <c r="H162" s="38"/>
      <c r="I162" s="187"/>
      <c r="J162" s="38"/>
      <c r="K162" s="38"/>
      <c r="L162" s="39"/>
      <c r="M162" s="188"/>
      <c r="N162" s="189"/>
      <c r="O162" s="77"/>
      <c r="P162" s="77"/>
      <c r="Q162" s="77"/>
      <c r="R162" s="77"/>
      <c r="S162" s="77"/>
      <c r="T162" s="78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8" t="s">
        <v>165</v>
      </c>
      <c r="AU162" s="18" t="s">
        <v>85</v>
      </c>
    </row>
    <row r="163" s="13" customFormat="1">
      <c r="A163" s="13"/>
      <c r="B163" s="190"/>
      <c r="C163" s="13"/>
      <c r="D163" s="191" t="s">
        <v>192</v>
      </c>
      <c r="E163" s="192" t="s">
        <v>1</v>
      </c>
      <c r="F163" s="193" t="s">
        <v>800</v>
      </c>
      <c r="G163" s="13"/>
      <c r="H163" s="194">
        <v>9.0999999999999996</v>
      </c>
      <c r="I163" s="195"/>
      <c r="J163" s="13"/>
      <c r="K163" s="13"/>
      <c r="L163" s="190"/>
      <c r="M163" s="235"/>
      <c r="N163" s="236"/>
      <c r="O163" s="236"/>
      <c r="P163" s="236"/>
      <c r="Q163" s="236"/>
      <c r="R163" s="236"/>
      <c r="S163" s="236"/>
      <c r="T163" s="23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2" t="s">
        <v>192</v>
      </c>
      <c r="AU163" s="192" t="s">
        <v>85</v>
      </c>
      <c r="AV163" s="13" t="s">
        <v>85</v>
      </c>
      <c r="AW163" s="13" t="s">
        <v>31</v>
      </c>
      <c r="AX163" s="13" t="s">
        <v>83</v>
      </c>
      <c r="AY163" s="192" t="s">
        <v>155</v>
      </c>
    </row>
    <row r="164" s="2" customFormat="1" ht="6.96" customHeight="1">
      <c r="A164" s="38"/>
      <c r="B164" s="60"/>
      <c r="C164" s="61"/>
      <c r="D164" s="61"/>
      <c r="E164" s="61"/>
      <c r="F164" s="61"/>
      <c r="G164" s="61"/>
      <c r="H164" s="61"/>
      <c r="I164" s="61"/>
      <c r="J164" s="61"/>
      <c r="K164" s="61"/>
      <c r="L164" s="39"/>
      <c r="M164" s="38"/>
      <c r="O164" s="38"/>
      <c r="P164" s="38"/>
      <c r="Q164" s="38"/>
      <c r="R164" s="38"/>
      <c r="S164" s="38"/>
      <c r="T164" s="38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</row>
  </sheetData>
  <autoFilter ref="C123:K163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hyperlinks>
    <hyperlink ref="F128" r:id="rId1" display="https://podminky.urs.cz/item/CS_URS_2024_02/978036191"/>
    <hyperlink ref="F132" r:id="rId2" display="https://podminky.urs.cz/item/CS_URS_2024_02/997013112"/>
    <hyperlink ref="F134" r:id="rId3" display="https://podminky.urs.cz/item/CS_URS_2024_02/997013501"/>
    <hyperlink ref="F136" r:id="rId4" display="https://podminky.urs.cz/item/CS_URS_2024_02/997013509"/>
    <hyperlink ref="F138" r:id="rId5" display="https://podminky.urs.cz/item/CS_URS_2025_01/997013875"/>
    <hyperlink ref="F142" r:id="rId6" display="https://podminky.urs.cz/item/CS_URS_2025_01/712340833"/>
    <hyperlink ref="F146" r:id="rId7" display="https://podminky.urs.cz/item/CS_URS_2024_02/764001801"/>
    <hyperlink ref="F149" r:id="rId8" display="https://podminky.urs.cz/item/CS_URS_2024_02/764002841"/>
    <hyperlink ref="F153" r:id="rId9" display="https://podminky.urs.cz/item/CS_URS_2024_02/764004801"/>
    <hyperlink ref="F157" r:id="rId10" display="https://podminky.urs.cz/item/CS_URS_2024_02/764004861"/>
    <hyperlink ref="F162" r:id="rId11" display="https://podminky.urs.cz/item/CS_URS_2024_02/218220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118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122</v>
      </c>
      <c r="L4" s="21"/>
      <c r="M4" s="120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1" t="str">
        <f>'Rekapitulace stavby'!K6</f>
        <v>Stavební úpravy střech objektu MSH</v>
      </c>
      <c r="F7" s="31"/>
      <c r="G7" s="31"/>
      <c r="H7" s="31"/>
      <c r="L7" s="21"/>
    </row>
    <row r="8" s="2" customFormat="1" ht="12" customHeight="1">
      <c r="A8" s="38"/>
      <c r="B8" s="39"/>
      <c r="C8" s="38"/>
      <c r="D8" s="31" t="s">
        <v>123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801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1" t="s">
        <v>18</v>
      </c>
      <c r="E11" s="38"/>
      <c r="F11" s="26" t="s">
        <v>1</v>
      </c>
      <c r="G11" s="38"/>
      <c r="H11" s="38"/>
      <c r="I11" s="31" t="s">
        <v>19</v>
      </c>
      <c r="J11" s="26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1" t="s">
        <v>20</v>
      </c>
      <c r="E12" s="38"/>
      <c r="F12" s="26" t="s">
        <v>21</v>
      </c>
      <c r="G12" s="38"/>
      <c r="H12" s="38"/>
      <c r="I12" s="31" t="s">
        <v>22</v>
      </c>
      <c r="J12" s="69" t="str">
        <f>'Rekapitulace stavby'!AN8</f>
        <v>31. 1. 2025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1" t="s">
        <v>24</v>
      </c>
      <c r="E14" s="38"/>
      <c r="F14" s="38"/>
      <c r="G14" s="38"/>
      <c r="H14" s="38"/>
      <c r="I14" s="31" t="s">
        <v>25</v>
      </c>
      <c r="J14" s="26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6" t="str">
        <f>IF('Rekapitulace stavby'!E11="","",'Rekapitulace stavby'!E11)</f>
        <v xml:space="preserve"> </v>
      </c>
      <c r="F15" s="38"/>
      <c r="G15" s="38"/>
      <c r="H15" s="38"/>
      <c r="I15" s="31" t="s">
        <v>27</v>
      </c>
      <c r="J15" s="26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1" t="s">
        <v>28</v>
      </c>
      <c r="E17" s="38"/>
      <c r="F17" s="38"/>
      <c r="G17" s="38"/>
      <c r="H17" s="38"/>
      <c r="I17" s="31" t="s">
        <v>25</v>
      </c>
      <c r="J17" s="32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1" t="s">
        <v>30</v>
      </c>
      <c r="E20" s="38"/>
      <c r="F20" s="38"/>
      <c r="G20" s="38"/>
      <c r="H20" s="38"/>
      <c r="I20" s="31" t="s">
        <v>25</v>
      </c>
      <c r="J20" s="26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6" t="str">
        <f>IF('Rekapitulace stavby'!E17="","",'Rekapitulace stavby'!E17)</f>
        <v xml:space="preserve"> </v>
      </c>
      <c r="F21" s="38"/>
      <c r="G21" s="38"/>
      <c r="H21" s="38"/>
      <c r="I21" s="31" t="s">
        <v>27</v>
      </c>
      <c r="J21" s="26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1" t="s">
        <v>32</v>
      </c>
      <c r="E23" s="38"/>
      <c r="F23" s="38"/>
      <c r="G23" s="38"/>
      <c r="H23" s="38"/>
      <c r="I23" s="31" t="s">
        <v>25</v>
      </c>
      <c r="J23" s="26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6" t="str">
        <f>IF('Rekapitulace stavby'!E20="","",'Rekapitulace stavby'!E20)</f>
        <v xml:space="preserve"> </v>
      </c>
      <c r="F24" s="38"/>
      <c r="G24" s="38"/>
      <c r="H24" s="38"/>
      <c r="I24" s="31" t="s">
        <v>27</v>
      </c>
      <c r="J24" s="26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1" t="s">
        <v>33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35</v>
      </c>
      <c r="E30" s="38"/>
      <c r="F30" s="38"/>
      <c r="G30" s="38"/>
      <c r="H30" s="38"/>
      <c r="I30" s="38"/>
      <c r="J30" s="96">
        <f>ROUND(J125,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37</v>
      </c>
      <c r="G32" s="38"/>
      <c r="H32" s="38"/>
      <c r="I32" s="43" t="s">
        <v>36</v>
      </c>
      <c r="J32" s="43" t="s">
        <v>38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39</v>
      </c>
      <c r="E33" s="31" t="s">
        <v>40</v>
      </c>
      <c r="F33" s="127">
        <f>ROUND((SUM(BE125:BE212)),  2)</f>
        <v>0</v>
      </c>
      <c r="G33" s="38"/>
      <c r="H33" s="38"/>
      <c r="I33" s="128">
        <v>0.20999999999999999</v>
      </c>
      <c r="J33" s="127">
        <f>ROUND(((SUM(BE125:BE212))*I33),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1" t="s">
        <v>41</v>
      </c>
      <c r="F34" s="127">
        <f>ROUND((SUM(BF125:BF212)),  2)</f>
        <v>0</v>
      </c>
      <c r="G34" s="38"/>
      <c r="H34" s="38"/>
      <c r="I34" s="128">
        <v>0.12</v>
      </c>
      <c r="J34" s="127">
        <f>ROUND(((SUM(BF125:BF212))*I34),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1" t="s">
        <v>42</v>
      </c>
      <c r="F35" s="127">
        <f>ROUND((SUM(BG125:BG212)),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1" t="s">
        <v>43</v>
      </c>
      <c r="F36" s="127">
        <f>ROUND((SUM(BH125:BH212)),  2)</f>
        <v>0</v>
      </c>
      <c r="G36" s="38"/>
      <c r="H36" s="38"/>
      <c r="I36" s="128">
        <v>0.12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1" t="s">
        <v>44</v>
      </c>
      <c r="F37" s="127">
        <f>ROUND((SUM(BI125:BI212)),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45</v>
      </c>
      <c r="E39" s="81"/>
      <c r="F39" s="81"/>
      <c r="G39" s="131" t="s">
        <v>46</v>
      </c>
      <c r="H39" s="132" t="s">
        <v>47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5"/>
      <c r="D50" s="56" t="s">
        <v>48</v>
      </c>
      <c r="E50" s="57"/>
      <c r="F50" s="57"/>
      <c r="G50" s="56" t="s">
        <v>49</v>
      </c>
      <c r="H50" s="57"/>
      <c r="I50" s="57"/>
      <c r="J50" s="57"/>
      <c r="K50" s="57"/>
      <c r="L50" s="5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8"/>
      <c r="B61" s="39"/>
      <c r="C61" s="38"/>
      <c r="D61" s="58" t="s">
        <v>50</v>
      </c>
      <c r="E61" s="41"/>
      <c r="F61" s="135" t="s">
        <v>51</v>
      </c>
      <c r="G61" s="58" t="s">
        <v>50</v>
      </c>
      <c r="H61" s="41"/>
      <c r="I61" s="41"/>
      <c r="J61" s="136" t="s">
        <v>51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8"/>
      <c r="B65" s="39"/>
      <c r="C65" s="38"/>
      <c r="D65" s="56" t="s">
        <v>52</v>
      </c>
      <c r="E65" s="59"/>
      <c r="F65" s="59"/>
      <c r="G65" s="56" t="s">
        <v>53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8"/>
      <c r="B76" s="39"/>
      <c r="C76" s="38"/>
      <c r="D76" s="58" t="s">
        <v>50</v>
      </c>
      <c r="E76" s="41"/>
      <c r="F76" s="135" t="s">
        <v>51</v>
      </c>
      <c r="G76" s="58" t="s">
        <v>50</v>
      </c>
      <c r="H76" s="41"/>
      <c r="I76" s="41"/>
      <c r="J76" s="136" t="s">
        <v>51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2" t="s">
        <v>125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1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Stavební úpravy střech objektu MSH</v>
      </c>
      <c r="F85" s="31"/>
      <c r="G85" s="31"/>
      <c r="H85" s="31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1" t="s">
        <v>123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F-N - Střecha F, nové konstrukce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1" t="s">
        <v>20</v>
      </c>
      <c r="D89" s="38"/>
      <c r="E89" s="38"/>
      <c r="F89" s="26" t="str">
        <f>F12</f>
        <v>Louny</v>
      </c>
      <c r="G89" s="38"/>
      <c r="H89" s="38"/>
      <c r="I89" s="31" t="s">
        <v>22</v>
      </c>
      <c r="J89" s="69" t="str">
        <f>IF(J12="","",J12)</f>
        <v>31. 1. 2025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1" t="s">
        <v>24</v>
      </c>
      <c r="D91" s="38"/>
      <c r="E91" s="38"/>
      <c r="F91" s="26" t="str">
        <f>E15</f>
        <v xml:space="preserve"> </v>
      </c>
      <c r="G91" s="38"/>
      <c r="H91" s="38"/>
      <c r="I91" s="31" t="s">
        <v>30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31" t="s">
        <v>32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126</v>
      </c>
      <c r="D94" s="129"/>
      <c r="E94" s="129"/>
      <c r="F94" s="129"/>
      <c r="G94" s="129"/>
      <c r="H94" s="129"/>
      <c r="I94" s="129"/>
      <c r="J94" s="138" t="s">
        <v>127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128</v>
      </c>
      <c r="D96" s="38"/>
      <c r="E96" s="38"/>
      <c r="F96" s="38"/>
      <c r="G96" s="38"/>
      <c r="H96" s="38"/>
      <c r="I96" s="38"/>
      <c r="J96" s="96">
        <f>J125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8" t="s">
        <v>129</v>
      </c>
    </row>
    <row r="97" s="9" customFormat="1" ht="24.96" customHeight="1">
      <c r="A97" s="9"/>
      <c r="B97" s="140"/>
      <c r="C97" s="9"/>
      <c r="D97" s="141" t="s">
        <v>130</v>
      </c>
      <c r="E97" s="142"/>
      <c r="F97" s="142"/>
      <c r="G97" s="142"/>
      <c r="H97" s="142"/>
      <c r="I97" s="142"/>
      <c r="J97" s="143">
        <f>J126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255</v>
      </c>
      <c r="E98" s="146"/>
      <c r="F98" s="146"/>
      <c r="G98" s="146"/>
      <c r="H98" s="146"/>
      <c r="I98" s="146"/>
      <c r="J98" s="147">
        <f>J127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256</v>
      </c>
      <c r="E99" s="146"/>
      <c r="F99" s="146"/>
      <c r="G99" s="146"/>
      <c r="H99" s="146"/>
      <c r="I99" s="146"/>
      <c r="J99" s="147">
        <f>J153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40"/>
      <c r="C100" s="9"/>
      <c r="D100" s="141" t="s">
        <v>132</v>
      </c>
      <c r="E100" s="142"/>
      <c r="F100" s="142"/>
      <c r="G100" s="142"/>
      <c r="H100" s="142"/>
      <c r="I100" s="142"/>
      <c r="J100" s="143">
        <f>J156</f>
        <v>0</v>
      </c>
      <c r="K100" s="9"/>
      <c r="L100" s="14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44"/>
      <c r="C101" s="10"/>
      <c r="D101" s="145" t="s">
        <v>133</v>
      </c>
      <c r="E101" s="146"/>
      <c r="F101" s="146"/>
      <c r="G101" s="146"/>
      <c r="H101" s="146"/>
      <c r="I101" s="146"/>
      <c r="J101" s="147">
        <f>J157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4"/>
      <c r="C102" s="10"/>
      <c r="D102" s="145" t="s">
        <v>136</v>
      </c>
      <c r="E102" s="146"/>
      <c r="F102" s="146"/>
      <c r="G102" s="146"/>
      <c r="H102" s="146"/>
      <c r="I102" s="146"/>
      <c r="J102" s="147">
        <f>J179</f>
        <v>0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40"/>
      <c r="C103" s="9"/>
      <c r="D103" s="141" t="s">
        <v>138</v>
      </c>
      <c r="E103" s="142"/>
      <c r="F103" s="142"/>
      <c r="G103" s="142"/>
      <c r="H103" s="142"/>
      <c r="I103" s="142"/>
      <c r="J103" s="143">
        <f>J204</f>
        <v>0</v>
      </c>
      <c r="K103" s="9"/>
      <c r="L103" s="14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40"/>
      <c r="C104" s="9"/>
      <c r="D104" s="141" t="s">
        <v>260</v>
      </c>
      <c r="E104" s="142"/>
      <c r="F104" s="142"/>
      <c r="G104" s="142"/>
      <c r="H104" s="142"/>
      <c r="I104" s="142"/>
      <c r="J104" s="143">
        <f>J205</f>
        <v>0</v>
      </c>
      <c r="K104" s="9"/>
      <c r="L104" s="14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44"/>
      <c r="C105" s="10"/>
      <c r="D105" s="145" t="s">
        <v>261</v>
      </c>
      <c r="E105" s="146"/>
      <c r="F105" s="146"/>
      <c r="G105" s="146"/>
      <c r="H105" s="146"/>
      <c r="I105" s="146"/>
      <c r="J105" s="147">
        <f>J206</f>
        <v>0</v>
      </c>
      <c r="K105" s="10"/>
      <c r="L105" s="14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38"/>
      <c r="D106" s="38"/>
      <c r="E106" s="38"/>
      <c r="F106" s="38"/>
      <c r="G106" s="38"/>
      <c r="H106" s="38"/>
      <c r="I106" s="38"/>
      <c r="J106" s="38"/>
      <c r="K106" s="38"/>
      <c r="L106" s="55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0"/>
      <c r="C107" s="61"/>
      <c r="D107" s="61"/>
      <c r="E107" s="61"/>
      <c r="F107" s="61"/>
      <c r="G107" s="61"/>
      <c r="H107" s="61"/>
      <c r="I107" s="61"/>
      <c r="J107" s="61"/>
      <c r="K107" s="61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2"/>
      <c r="C111" s="63"/>
      <c r="D111" s="63"/>
      <c r="E111" s="63"/>
      <c r="F111" s="63"/>
      <c r="G111" s="63"/>
      <c r="H111" s="63"/>
      <c r="I111" s="63"/>
      <c r="J111" s="63"/>
      <c r="K111" s="63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2" t="s">
        <v>140</v>
      </c>
      <c r="D112" s="38"/>
      <c r="E112" s="38"/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38"/>
      <c r="D113" s="38"/>
      <c r="E113" s="38"/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1" t="s">
        <v>16</v>
      </c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38"/>
      <c r="D115" s="38"/>
      <c r="E115" s="121" t="str">
        <f>E7</f>
        <v>Stavební úpravy střech objektu MSH</v>
      </c>
      <c r="F115" s="31"/>
      <c r="G115" s="31"/>
      <c r="H115" s="31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1" t="s">
        <v>123</v>
      </c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38"/>
      <c r="D117" s="38"/>
      <c r="E117" s="67" t="str">
        <f>E9</f>
        <v>F-N - Střecha F, nové konstrukce</v>
      </c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38"/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1" t="s">
        <v>20</v>
      </c>
      <c r="D119" s="38"/>
      <c r="E119" s="38"/>
      <c r="F119" s="26" t="str">
        <f>F12</f>
        <v>Louny</v>
      </c>
      <c r="G119" s="38"/>
      <c r="H119" s="38"/>
      <c r="I119" s="31" t="s">
        <v>22</v>
      </c>
      <c r="J119" s="69" t="str">
        <f>IF(J12="","",J12)</f>
        <v>31. 1. 2025</v>
      </c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38"/>
      <c r="D120" s="38"/>
      <c r="E120" s="38"/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1" t="s">
        <v>24</v>
      </c>
      <c r="D121" s="38"/>
      <c r="E121" s="38"/>
      <c r="F121" s="26" t="str">
        <f>E15</f>
        <v xml:space="preserve"> </v>
      </c>
      <c r="G121" s="38"/>
      <c r="H121" s="38"/>
      <c r="I121" s="31" t="s">
        <v>30</v>
      </c>
      <c r="J121" s="36" t="str">
        <f>E21</f>
        <v xml:space="preserve"> </v>
      </c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1" t="s">
        <v>28</v>
      </c>
      <c r="D122" s="38"/>
      <c r="E122" s="38"/>
      <c r="F122" s="26" t="str">
        <f>IF(E18="","",E18)</f>
        <v>Vyplň údaj</v>
      </c>
      <c r="G122" s="38"/>
      <c r="H122" s="38"/>
      <c r="I122" s="31" t="s">
        <v>32</v>
      </c>
      <c r="J122" s="36" t="str">
        <f>E24</f>
        <v xml:space="preserve"> </v>
      </c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38"/>
      <c r="D123" s="38"/>
      <c r="E123" s="38"/>
      <c r="F123" s="38"/>
      <c r="G123" s="38"/>
      <c r="H123" s="38"/>
      <c r="I123" s="38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48"/>
      <c r="B124" s="149"/>
      <c r="C124" s="150" t="s">
        <v>141</v>
      </c>
      <c r="D124" s="151" t="s">
        <v>60</v>
      </c>
      <c r="E124" s="151" t="s">
        <v>56</v>
      </c>
      <c r="F124" s="151" t="s">
        <v>57</v>
      </c>
      <c r="G124" s="151" t="s">
        <v>142</v>
      </c>
      <c r="H124" s="151" t="s">
        <v>143</v>
      </c>
      <c r="I124" s="151" t="s">
        <v>144</v>
      </c>
      <c r="J124" s="151" t="s">
        <v>127</v>
      </c>
      <c r="K124" s="152" t="s">
        <v>145</v>
      </c>
      <c r="L124" s="153"/>
      <c r="M124" s="86" t="s">
        <v>1</v>
      </c>
      <c r="N124" s="87" t="s">
        <v>39</v>
      </c>
      <c r="O124" s="87" t="s">
        <v>146</v>
      </c>
      <c r="P124" s="87" t="s">
        <v>147</v>
      </c>
      <c r="Q124" s="87" t="s">
        <v>148</v>
      </c>
      <c r="R124" s="87" t="s">
        <v>149</v>
      </c>
      <c r="S124" s="87" t="s">
        <v>150</v>
      </c>
      <c r="T124" s="88" t="s">
        <v>151</v>
      </c>
      <c r="U124" s="148"/>
      <c r="V124" s="148"/>
      <c r="W124" s="148"/>
      <c r="X124" s="148"/>
      <c r="Y124" s="148"/>
      <c r="Z124" s="148"/>
      <c r="AA124" s="148"/>
      <c r="AB124" s="148"/>
      <c r="AC124" s="148"/>
      <c r="AD124" s="148"/>
      <c r="AE124" s="148"/>
    </row>
    <row r="125" s="2" customFormat="1" ht="22.8" customHeight="1">
      <c r="A125" s="38"/>
      <c r="B125" s="39"/>
      <c r="C125" s="93" t="s">
        <v>152</v>
      </c>
      <c r="D125" s="38"/>
      <c r="E125" s="38"/>
      <c r="F125" s="38"/>
      <c r="G125" s="38"/>
      <c r="H125" s="38"/>
      <c r="I125" s="38"/>
      <c r="J125" s="154">
        <f>BK125</f>
        <v>0</v>
      </c>
      <c r="K125" s="38"/>
      <c r="L125" s="39"/>
      <c r="M125" s="89"/>
      <c r="N125" s="73"/>
      <c r="O125" s="90"/>
      <c r="P125" s="155">
        <f>P126+P156+P204+P205</f>
        <v>0</v>
      </c>
      <c r="Q125" s="90"/>
      <c r="R125" s="155">
        <f>R126+R156+R204+R205</f>
        <v>0.38155499999999998</v>
      </c>
      <c r="S125" s="90"/>
      <c r="T125" s="156">
        <f>T126+T156+T204+T205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8" t="s">
        <v>74</v>
      </c>
      <c r="AU125" s="18" t="s">
        <v>129</v>
      </c>
      <c r="BK125" s="157">
        <f>BK126+BK156+BK204+BK205</f>
        <v>0</v>
      </c>
    </row>
    <row r="126" s="12" customFormat="1" ht="25.92" customHeight="1">
      <c r="A126" s="12"/>
      <c r="B126" s="158"/>
      <c r="C126" s="12"/>
      <c r="D126" s="159" t="s">
        <v>74</v>
      </c>
      <c r="E126" s="160" t="s">
        <v>153</v>
      </c>
      <c r="F126" s="160" t="s">
        <v>154</v>
      </c>
      <c r="G126" s="12"/>
      <c r="H126" s="12"/>
      <c r="I126" s="161"/>
      <c r="J126" s="162">
        <f>BK126</f>
        <v>0</v>
      </c>
      <c r="K126" s="12"/>
      <c r="L126" s="158"/>
      <c r="M126" s="163"/>
      <c r="N126" s="164"/>
      <c r="O126" s="164"/>
      <c r="P126" s="165">
        <f>P127+P153</f>
        <v>0</v>
      </c>
      <c r="Q126" s="164"/>
      <c r="R126" s="165">
        <f>R127+R153</f>
        <v>0.052058600000000003</v>
      </c>
      <c r="S126" s="164"/>
      <c r="T126" s="166">
        <f>T127+T153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9" t="s">
        <v>83</v>
      </c>
      <c r="AT126" s="167" t="s">
        <v>74</v>
      </c>
      <c r="AU126" s="167" t="s">
        <v>75</v>
      </c>
      <c r="AY126" s="159" t="s">
        <v>155</v>
      </c>
      <c r="BK126" s="168">
        <f>BK127+BK153</f>
        <v>0</v>
      </c>
    </row>
    <row r="127" s="12" customFormat="1" ht="22.8" customHeight="1">
      <c r="A127" s="12"/>
      <c r="B127" s="158"/>
      <c r="C127" s="12"/>
      <c r="D127" s="159" t="s">
        <v>74</v>
      </c>
      <c r="E127" s="169" t="s">
        <v>195</v>
      </c>
      <c r="F127" s="169" t="s">
        <v>262</v>
      </c>
      <c r="G127" s="12"/>
      <c r="H127" s="12"/>
      <c r="I127" s="161"/>
      <c r="J127" s="170">
        <f>BK127</f>
        <v>0</v>
      </c>
      <c r="K127" s="12"/>
      <c r="L127" s="158"/>
      <c r="M127" s="163"/>
      <c r="N127" s="164"/>
      <c r="O127" s="164"/>
      <c r="P127" s="165">
        <f>SUM(P128:P152)</f>
        <v>0</v>
      </c>
      <c r="Q127" s="164"/>
      <c r="R127" s="165">
        <f>SUM(R128:R152)</f>
        <v>0.052058600000000003</v>
      </c>
      <c r="S127" s="164"/>
      <c r="T127" s="166">
        <f>SUM(T128:T152)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9" t="s">
        <v>83</v>
      </c>
      <c r="AT127" s="167" t="s">
        <v>74</v>
      </c>
      <c r="AU127" s="167" t="s">
        <v>83</v>
      </c>
      <c r="AY127" s="159" t="s">
        <v>155</v>
      </c>
      <c r="BK127" s="168">
        <f>SUM(BK128:BK152)</f>
        <v>0</v>
      </c>
    </row>
    <row r="128" s="2" customFormat="1" ht="24.15" customHeight="1">
      <c r="A128" s="38"/>
      <c r="B128" s="171"/>
      <c r="C128" s="172" t="s">
        <v>83</v>
      </c>
      <c r="D128" s="172" t="s">
        <v>158</v>
      </c>
      <c r="E128" s="173" t="s">
        <v>263</v>
      </c>
      <c r="F128" s="174" t="s">
        <v>264</v>
      </c>
      <c r="G128" s="175" t="s">
        <v>188</v>
      </c>
      <c r="H128" s="176">
        <v>1.97</v>
      </c>
      <c r="I128" s="177"/>
      <c r="J128" s="178">
        <f>ROUND(I128*H128,2)</f>
        <v>0</v>
      </c>
      <c r="K128" s="174" t="s">
        <v>1</v>
      </c>
      <c r="L128" s="39"/>
      <c r="M128" s="179" t="s">
        <v>1</v>
      </c>
      <c r="N128" s="180" t="s">
        <v>40</v>
      </c>
      <c r="O128" s="77"/>
      <c r="P128" s="181">
        <f>O128*H128</f>
        <v>0</v>
      </c>
      <c r="Q128" s="181">
        <v>0.0063</v>
      </c>
      <c r="R128" s="181">
        <f>Q128*H128</f>
        <v>0.012411</v>
      </c>
      <c r="S128" s="181">
        <v>0</v>
      </c>
      <c r="T128" s="18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83" t="s">
        <v>163</v>
      </c>
      <c r="AT128" s="183" t="s">
        <v>158</v>
      </c>
      <c r="AU128" s="183" t="s">
        <v>85</v>
      </c>
      <c r="AY128" s="18" t="s">
        <v>155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8" t="s">
        <v>83</v>
      </c>
      <c r="BK128" s="184">
        <f>ROUND(I128*H128,2)</f>
        <v>0</v>
      </c>
      <c r="BL128" s="18" t="s">
        <v>163</v>
      </c>
      <c r="BM128" s="183" t="s">
        <v>265</v>
      </c>
    </row>
    <row r="129" s="13" customFormat="1">
      <c r="A129" s="13"/>
      <c r="B129" s="190"/>
      <c r="C129" s="13"/>
      <c r="D129" s="191" t="s">
        <v>192</v>
      </c>
      <c r="E129" s="192" t="s">
        <v>1</v>
      </c>
      <c r="F129" s="193" t="s">
        <v>784</v>
      </c>
      <c r="G129" s="13"/>
      <c r="H129" s="194">
        <v>1.97</v>
      </c>
      <c r="I129" s="195"/>
      <c r="J129" s="13"/>
      <c r="K129" s="13"/>
      <c r="L129" s="190"/>
      <c r="M129" s="196"/>
      <c r="N129" s="197"/>
      <c r="O129" s="197"/>
      <c r="P129" s="197"/>
      <c r="Q129" s="197"/>
      <c r="R129" s="197"/>
      <c r="S129" s="197"/>
      <c r="T129" s="19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92" t="s">
        <v>192</v>
      </c>
      <c r="AU129" s="192" t="s">
        <v>85</v>
      </c>
      <c r="AV129" s="13" t="s">
        <v>85</v>
      </c>
      <c r="AW129" s="13" t="s">
        <v>31</v>
      </c>
      <c r="AX129" s="13" t="s">
        <v>83</v>
      </c>
      <c r="AY129" s="192" t="s">
        <v>155</v>
      </c>
    </row>
    <row r="130" s="2" customFormat="1" ht="16.5" customHeight="1">
      <c r="A130" s="38"/>
      <c r="B130" s="171"/>
      <c r="C130" s="172" t="s">
        <v>85</v>
      </c>
      <c r="D130" s="172" t="s">
        <v>158</v>
      </c>
      <c r="E130" s="173" t="s">
        <v>269</v>
      </c>
      <c r="F130" s="174" t="s">
        <v>270</v>
      </c>
      <c r="G130" s="175" t="s">
        <v>188</v>
      </c>
      <c r="H130" s="176">
        <v>4.3600000000000003</v>
      </c>
      <c r="I130" s="177"/>
      <c r="J130" s="178">
        <f>ROUND(I130*H130,2)</f>
        <v>0</v>
      </c>
      <c r="K130" s="174" t="s">
        <v>162</v>
      </c>
      <c r="L130" s="39"/>
      <c r="M130" s="179" t="s">
        <v>1</v>
      </c>
      <c r="N130" s="180" t="s">
        <v>40</v>
      </c>
      <c r="O130" s="77"/>
      <c r="P130" s="181">
        <f>O130*H130</f>
        <v>0</v>
      </c>
      <c r="Q130" s="181">
        <v>0.00025999999999999998</v>
      </c>
      <c r="R130" s="181">
        <f>Q130*H130</f>
        <v>0.0011336</v>
      </c>
      <c r="S130" s="181">
        <v>0</v>
      </c>
      <c r="T130" s="18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83" t="s">
        <v>163</v>
      </c>
      <c r="AT130" s="183" t="s">
        <v>158</v>
      </c>
      <c r="AU130" s="183" t="s">
        <v>85</v>
      </c>
      <c r="AY130" s="18" t="s">
        <v>155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8" t="s">
        <v>83</v>
      </c>
      <c r="BK130" s="184">
        <f>ROUND(I130*H130,2)</f>
        <v>0</v>
      </c>
      <c r="BL130" s="18" t="s">
        <v>163</v>
      </c>
      <c r="BM130" s="183" t="s">
        <v>271</v>
      </c>
    </row>
    <row r="131" s="2" customFormat="1">
      <c r="A131" s="38"/>
      <c r="B131" s="39"/>
      <c r="C131" s="38"/>
      <c r="D131" s="185" t="s">
        <v>165</v>
      </c>
      <c r="E131" s="38"/>
      <c r="F131" s="186" t="s">
        <v>272</v>
      </c>
      <c r="G131" s="38"/>
      <c r="H131" s="38"/>
      <c r="I131" s="187"/>
      <c r="J131" s="38"/>
      <c r="K131" s="38"/>
      <c r="L131" s="39"/>
      <c r="M131" s="188"/>
      <c r="N131" s="189"/>
      <c r="O131" s="77"/>
      <c r="P131" s="77"/>
      <c r="Q131" s="77"/>
      <c r="R131" s="77"/>
      <c r="S131" s="77"/>
      <c r="T131" s="7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8" t="s">
        <v>165</v>
      </c>
      <c r="AU131" s="18" t="s">
        <v>85</v>
      </c>
    </row>
    <row r="132" s="13" customFormat="1">
      <c r="A132" s="13"/>
      <c r="B132" s="190"/>
      <c r="C132" s="13"/>
      <c r="D132" s="191" t="s">
        <v>192</v>
      </c>
      <c r="E132" s="192" t="s">
        <v>1</v>
      </c>
      <c r="F132" s="193" t="s">
        <v>467</v>
      </c>
      <c r="G132" s="13"/>
      <c r="H132" s="194">
        <v>2.7999999999999998</v>
      </c>
      <c r="I132" s="195"/>
      <c r="J132" s="13"/>
      <c r="K132" s="13"/>
      <c r="L132" s="190"/>
      <c r="M132" s="196"/>
      <c r="N132" s="197"/>
      <c r="O132" s="197"/>
      <c r="P132" s="197"/>
      <c r="Q132" s="197"/>
      <c r="R132" s="197"/>
      <c r="S132" s="197"/>
      <c r="T132" s="19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92" t="s">
        <v>192</v>
      </c>
      <c r="AU132" s="192" t="s">
        <v>85</v>
      </c>
      <c r="AV132" s="13" t="s">
        <v>85</v>
      </c>
      <c r="AW132" s="13" t="s">
        <v>31</v>
      </c>
      <c r="AX132" s="13" t="s">
        <v>75</v>
      </c>
      <c r="AY132" s="192" t="s">
        <v>155</v>
      </c>
    </row>
    <row r="133" s="13" customFormat="1">
      <c r="A133" s="13"/>
      <c r="B133" s="190"/>
      <c r="C133" s="13"/>
      <c r="D133" s="191" t="s">
        <v>192</v>
      </c>
      <c r="E133" s="192" t="s">
        <v>1</v>
      </c>
      <c r="F133" s="193" t="s">
        <v>785</v>
      </c>
      <c r="G133" s="13"/>
      <c r="H133" s="194">
        <v>1.5600000000000001</v>
      </c>
      <c r="I133" s="195"/>
      <c r="J133" s="13"/>
      <c r="K133" s="13"/>
      <c r="L133" s="190"/>
      <c r="M133" s="196"/>
      <c r="N133" s="197"/>
      <c r="O133" s="197"/>
      <c r="P133" s="197"/>
      <c r="Q133" s="197"/>
      <c r="R133" s="197"/>
      <c r="S133" s="197"/>
      <c r="T133" s="19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92" t="s">
        <v>192</v>
      </c>
      <c r="AU133" s="192" t="s">
        <v>85</v>
      </c>
      <c r="AV133" s="13" t="s">
        <v>85</v>
      </c>
      <c r="AW133" s="13" t="s">
        <v>31</v>
      </c>
      <c r="AX133" s="13" t="s">
        <v>75</v>
      </c>
      <c r="AY133" s="192" t="s">
        <v>155</v>
      </c>
    </row>
    <row r="134" s="14" customFormat="1">
      <c r="A134" s="14"/>
      <c r="B134" s="199"/>
      <c r="C134" s="14"/>
      <c r="D134" s="191" t="s">
        <v>192</v>
      </c>
      <c r="E134" s="200" t="s">
        <v>1</v>
      </c>
      <c r="F134" s="201" t="s">
        <v>194</v>
      </c>
      <c r="G134" s="14"/>
      <c r="H134" s="202">
        <v>4.3599999999999994</v>
      </c>
      <c r="I134" s="203"/>
      <c r="J134" s="14"/>
      <c r="K134" s="14"/>
      <c r="L134" s="199"/>
      <c r="M134" s="204"/>
      <c r="N134" s="205"/>
      <c r="O134" s="205"/>
      <c r="P134" s="205"/>
      <c r="Q134" s="205"/>
      <c r="R134" s="205"/>
      <c r="S134" s="205"/>
      <c r="T134" s="20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00" t="s">
        <v>192</v>
      </c>
      <c r="AU134" s="200" t="s">
        <v>85</v>
      </c>
      <c r="AV134" s="14" t="s">
        <v>163</v>
      </c>
      <c r="AW134" s="14" t="s">
        <v>31</v>
      </c>
      <c r="AX134" s="14" t="s">
        <v>83</v>
      </c>
      <c r="AY134" s="200" t="s">
        <v>155</v>
      </c>
    </row>
    <row r="135" s="2" customFormat="1" ht="21.75" customHeight="1">
      <c r="A135" s="38"/>
      <c r="B135" s="171"/>
      <c r="C135" s="172" t="s">
        <v>171</v>
      </c>
      <c r="D135" s="172" t="s">
        <v>158</v>
      </c>
      <c r="E135" s="173" t="s">
        <v>273</v>
      </c>
      <c r="F135" s="174" t="s">
        <v>274</v>
      </c>
      <c r="G135" s="175" t="s">
        <v>188</v>
      </c>
      <c r="H135" s="176">
        <v>4.3600000000000003</v>
      </c>
      <c r="I135" s="177"/>
      <c r="J135" s="178">
        <f>ROUND(I135*H135,2)</f>
        <v>0</v>
      </c>
      <c r="K135" s="174" t="s">
        <v>162</v>
      </c>
      <c r="L135" s="39"/>
      <c r="M135" s="179" t="s">
        <v>1</v>
      </c>
      <c r="N135" s="180" t="s">
        <v>40</v>
      </c>
      <c r="O135" s="77"/>
      <c r="P135" s="181">
        <f>O135*H135</f>
        <v>0</v>
      </c>
      <c r="Q135" s="181">
        <v>0.0043800000000000002</v>
      </c>
      <c r="R135" s="181">
        <f>Q135*H135</f>
        <v>0.019096800000000004</v>
      </c>
      <c r="S135" s="181">
        <v>0</v>
      </c>
      <c r="T135" s="18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83" t="s">
        <v>163</v>
      </c>
      <c r="AT135" s="183" t="s">
        <v>158</v>
      </c>
      <c r="AU135" s="183" t="s">
        <v>85</v>
      </c>
      <c r="AY135" s="18" t="s">
        <v>155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8" t="s">
        <v>83</v>
      </c>
      <c r="BK135" s="184">
        <f>ROUND(I135*H135,2)</f>
        <v>0</v>
      </c>
      <c r="BL135" s="18" t="s">
        <v>163</v>
      </c>
      <c r="BM135" s="183" t="s">
        <v>275</v>
      </c>
    </row>
    <row r="136" s="2" customFormat="1">
      <c r="A136" s="38"/>
      <c r="B136" s="39"/>
      <c r="C136" s="38"/>
      <c r="D136" s="185" t="s">
        <v>165</v>
      </c>
      <c r="E136" s="38"/>
      <c r="F136" s="186" t="s">
        <v>276</v>
      </c>
      <c r="G136" s="38"/>
      <c r="H136" s="38"/>
      <c r="I136" s="187"/>
      <c r="J136" s="38"/>
      <c r="K136" s="38"/>
      <c r="L136" s="39"/>
      <c r="M136" s="188"/>
      <c r="N136" s="189"/>
      <c r="O136" s="77"/>
      <c r="P136" s="77"/>
      <c r="Q136" s="77"/>
      <c r="R136" s="77"/>
      <c r="S136" s="77"/>
      <c r="T136" s="7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8" t="s">
        <v>165</v>
      </c>
      <c r="AU136" s="18" t="s">
        <v>85</v>
      </c>
    </row>
    <row r="137" s="13" customFormat="1">
      <c r="A137" s="13"/>
      <c r="B137" s="190"/>
      <c r="C137" s="13"/>
      <c r="D137" s="191" t="s">
        <v>192</v>
      </c>
      <c r="E137" s="192" t="s">
        <v>1</v>
      </c>
      <c r="F137" s="193" t="s">
        <v>467</v>
      </c>
      <c r="G137" s="13"/>
      <c r="H137" s="194">
        <v>2.7999999999999998</v>
      </c>
      <c r="I137" s="195"/>
      <c r="J137" s="13"/>
      <c r="K137" s="13"/>
      <c r="L137" s="190"/>
      <c r="M137" s="196"/>
      <c r="N137" s="197"/>
      <c r="O137" s="197"/>
      <c r="P137" s="197"/>
      <c r="Q137" s="197"/>
      <c r="R137" s="197"/>
      <c r="S137" s="197"/>
      <c r="T137" s="19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92" t="s">
        <v>192</v>
      </c>
      <c r="AU137" s="192" t="s">
        <v>85</v>
      </c>
      <c r="AV137" s="13" t="s">
        <v>85</v>
      </c>
      <c r="AW137" s="13" t="s">
        <v>31</v>
      </c>
      <c r="AX137" s="13" t="s">
        <v>75</v>
      </c>
      <c r="AY137" s="192" t="s">
        <v>155</v>
      </c>
    </row>
    <row r="138" s="13" customFormat="1">
      <c r="A138" s="13"/>
      <c r="B138" s="190"/>
      <c r="C138" s="13"/>
      <c r="D138" s="191" t="s">
        <v>192</v>
      </c>
      <c r="E138" s="192" t="s">
        <v>1</v>
      </c>
      <c r="F138" s="193" t="s">
        <v>785</v>
      </c>
      <c r="G138" s="13"/>
      <c r="H138" s="194">
        <v>1.5600000000000001</v>
      </c>
      <c r="I138" s="195"/>
      <c r="J138" s="13"/>
      <c r="K138" s="13"/>
      <c r="L138" s="190"/>
      <c r="M138" s="196"/>
      <c r="N138" s="197"/>
      <c r="O138" s="197"/>
      <c r="P138" s="197"/>
      <c r="Q138" s="197"/>
      <c r="R138" s="197"/>
      <c r="S138" s="197"/>
      <c r="T138" s="19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2" t="s">
        <v>192</v>
      </c>
      <c r="AU138" s="192" t="s">
        <v>85</v>
      </c>
      <c r="AV138" s="13" t="s">
        <v>85</v>
      </c>
      <c r="AW138" s="13" t="s">
        <v>31</v>
      </c>
      <c r="AX138" s="13" t="s">
        <v>75</v>
      </c>
      <c r="AY138" s="192" t="s">
        <v>155</v>
      </c>
    </row>
    <row r="139" s="14" customFormat="1">
      <c r="A139" s="14"/>
      <c r="B139" s="199"/>
      <c r="C139" s="14"/>
      <c r="D139" s="191" t="s">
        <v>192</v>
      </c>
      <c r="E139" s="200" t="s">
        <v>1</v>
      </c>
      <c r="F139" s="201" t="s">
        <v>194</v>
      </c>
      <c r="G139" s="14"/>
      <c r="H139" s="202">
        <v>4.3599999999999994</v>
      </c>
      <c r="I139" s="203"/>
      <c r="J139" s="14"/>
      <c r="K139" s="14"/>
      <c r="L139" s="199"/>
      <c r="M139" s="204"/>
      <c r="N139" s="205"/>
      <c r="O139" s="205"/>
      <c r="P139" s="205"/>
      <c r="Q139" s="205"/>
      <c r="R139" s="205"/>
      <c r="S139" s="205"/>
      <c r="T139" s="20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00" t="s">
        <v>192</v>
      </c>
      <c r="AU139" s="200" t="s">
        <v>85</v>
      </c>
      <c r="AV139" s="14" t="s">
        <v>163</v>
      </c>
      <c r="AW139" s="14" t="s">
        <v>31</v>
      </c>
      <c r="AX139" s="14" t="s">
        <v>83</v>
      </c>
      <c r="AY139" s="200" t="s">
        <v>155</v>
      </c>
    </row>
    <row r="140" s="2" customFormat="1" ht="24.15" customHeight="1">
      <c r="A140" s="38"/>
      <c r="B140" s="171"/>
      <c r="C140" s="172" t="s">
        <v>163</v>
      </c>
      <c r="D140" s="172" t="s">
        <v>158</v>
      </c>
      <c r="E140" s="173" t="s">
        <v>277</v>
      </c>
      <c r="F140" s="174" t="s">
        <v>278</v>
      </c>
      <c r="G140" s="175" t="s">
        <v>188</v>
      </c>
      <c r="H140" s="176">
        <v>4.3600000000000003</v>
      </c>
      <c r="I140" s="177"/>
      <c r="J140" s="178">
        <f>ROUND(I140*H140,2)</f>
        <v>0</v>
      </c>
      <c r="K140" s="174" t="s">
        <v>162</v>
      </c>
      <c r="L140" s="39"/>
      <c r="M140" s="179" t="s">
        <v>1</v>
      </c>
      <c r="N140" s="180" t="s">
        <v>40</v>
      </c>
      <c r="O140" s="77"/>
      <c r="P140" s="181">
        <f>O140*H140</f>
        <v>0</v>
      </c>
      <c r="Q140" s="181">
        <v>0.00022000000000000001</v>
      </c>
      <c r="R140" s="181">
        <f>Q140*H140</f>
        <v>0.00095920000000000011</v>
      </c>
      <c r="S140" s="181">
        <v>0</v>
      </c>
      <c r="T140" s="18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83" t="s">
        <v>163</v>
      </c>
      <c r="AT140" s="183" t="s">
        <v>158</v>
      </c>
      <c r="AU140" s="183" t="s">
        <v>85</v>
      </c>
      <c r="AY140" s="18" t="s">
        <v>155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8" t="s">
        <v>83</v>
      </c>
      <c r="BK140" s="184">
        <f>ROUND(I140*H140,2)</f>
        <v>0</v>
      </c>
      <c r="BL140" s="18" t="s">
        <v>163</v>
      </c>
      <c r="BM140" s="183" t="s">
        <v>279</v>
      </c>
    </row>
    <row r="141" s="2" customFormat="1">
      <c r="A141" s="38"/>
      <c r="B141" s="39"/>
      <c r="C141" s="38"/>
      <c r="D141" s="185" t="s">
        <v>165</v>
      </c>
      <c r="E141" s="38"/>
      <c r="F141" s="186" t="s">
        <v>280</v>
      </c>
      <c r="G141" s="38"/>
      <c r="H141" s="38"/>
      <c r="I141" s="187"/>
      <c r="J141" s="38"/>
      <c r="K141" s="38"/>
      <c r="L141" s="39"/>
      <c r="M141" s="188"/>
      <c r="N141" s="189"/>
      <c r="O141" s="77"/>
      <c r="P141" s="77"/>
      <c r="Q141" s="77"/>
      <c r="R141" s="77"/>
      <c r="S141" s="77"/>
      <c r="T141" s="7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8" t="s">
        <v>165</v>
      </c>
      <c r="AU141" s="18" t="s">
        <v>85</v>
      </c>
    </row>
    <row r="142" s="13" customFormat="1">
      <c r="A142" s="13"/>
      <c r="B142" s="190"/>
      <c r="C142" s="13"/>
      <c r="D142" s="191" t="s">
        <v>192</v>
      </c>
      <c r="E142" s="192" t="s">
        <v>1</v>
      </c>
      <c r="F142" s="193" t="s">
        <v>467</v>
      </c>
      <c r="G142" s="13"/>
      <c r="H142" s="194">
        <v>2.7999999999999998</v>
      </c>
      <c r="I142" s="195"/>
      <c r="J142" s="13"/>
      <c r="K142" s="13"/>
      <c r="L142" s="190"/>
      <c r="M142" s="196"/>
      <c r="N142" s="197"/>
      <c r="O142" s="197"/>
      <c r="P142" s="197"/>
      <c r="Q142" s="197"/>
      <c r="R142" s="197"/>
      <c r="S142" s="197"/>
      <c r="T142" s="19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2" t="s">
        <v>192</v>
      </c>
      <c r="AU142" s="192" t="s">
        <v>85</v>
      </c>
      <c r="AV142" s="13" t="s">
        <v>85</v>
      </c>
      <c r="AW142" s="13" t="s">
        <v>31</v>
      </c>
      <c r="AX142" s="13" t="s">
        <v>75</v>
      </c>
      <c r="AY142" s="192" t="s">
        <v>155</v>
      </c>
    </row>
    <row r="143" s="13" customFormat="1">
      <c r="A143" s="13"/>
      <c r="B143" s="190"/>
      <c r="C143" s="13"/>
      <c r="D143" s="191" t="s">
        <v>192</v>
      </c>
      <c r="E143" s="192" t="s">
        <v>1</v>
      </c>
      <c r="F143" s="193" t="s">
        <v>785</v>
      </c>
      <c r="G143" s="13"/>
      <c r="H143" s="194">
        <v>1.5600000000000001</v>
      </c>
      <c r="I143" s="195"/>
      <c r="J143" s="13"/>
      <c r="K143" s="13"/>
      <c r="L143" s="190"/>
      <c r="M143" s="196"/>
      <c r="N143" s="197"/>
      <c r="O143" s="197"/>
      <c r="P143" s="197"/>
      <c r="Q143" s="197"/>
      <c r="R143" s="197"/>
      <c r="S143" s="197"/>
      <c r="T143" s="19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2" t="s">
        <v>192</v>
      </c>
      <c r="AU143" s="192" t="s">
        <v>85</v>
      </c>
      <c r="AV143" s="13" t="s">
        <v>85</v>
      </c>
      <c r="AW143" s="13" t="s">
        <v>31</v>
      </c>
      <c r="AX143" s="13" t="s">
        <v>75</v>
      </c>
      <c r="AY143" s="192" t="s">
        <v>155</v>
      </c>
    </row>
    <row r="144" s="14" customFormat="1">
      <c r="A144" s="14"/>
      <c r="B144" s="199"/>
      <c r="C144" s="14"/>
      <c r="D144" s="191" t="s">
        <v>192</v>
      </c>
      <c r="E144" s="200" t="s">
        <v>1</v>
      </c>
      <c r="F144" s="201" t="s">
        <v>194</v>
      </c>
      <c r="G144" s="14"/>
      <c r="H144" s="202">
        <v>4.3599999999999994</v>
      </c>
      <c r="I144" s="203"/>
      <c r="J144" s="14"/>
      <c r="K144" s="14"/>
      <c r="L144" s="199"/>
      <c r="M144" s="204"/>
      <c r="N144" s="205"/>
      <c r="O144" s="205"/>
      <c r="P144" s="205"/>
      <c r="Q144" s="205"/>
      <c r="R144" s="205"/>
      <c r="S144" s="205"/>
      <c r="T144" s="20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00" t="s">
        <v>192</v>
      </c>
      <c r="AU144" s="200" t="s">
        <v>85</v>
      </c>
      <c r="AV144" s="14" t="s">
        <v>163</v>
      </c>
      <c r="AW144" s="14" t="s">
        <v>31</v>
      </c>
      <c r="AX144" s="14" t="s">
        <v>83</v>
      </c>
      <c r="AY144" s="200" t="s">
        <v>155</v>
      </c>
    </row>
    <row r="145" s="2" customFormat="1" ht="24.15" customHeight="1">
      <c r="A145" s="38"/>
      <c r="B145" s="171"/>
      <c r="C145" s="172" t="s">
        <v>185</v>
      </c>
      <c r="D145" s="172" t="s">
        <v>158</v>
      </c>
      <c r="E145" s="173" t="s">
        <v>602</v>
      </c>
      <c r="F145" s="174" t="s">
        <v>603</v>
      </c>
      <c r="G145" s="175" t="s">
        <v>188</v>
      </c>
      <c r="H145" s="176">
        <v>0.28000000000000003</v>
      </c>
      <c r="I145" s="177"/>
      <c r="J145" s="178">
        <f>ROUND(I145*H145,2)</f>
        <v>0</v>
      </c>
      <c r="K145" s="174" t="s">
        <v>162</v>
      </c>
      <c r="L145" s="39"/>
      <c r="M145" s="179" t="s">
        <v>1</v>
      </c>
      <c r="N145" s="180" t="s">
        <v>40</v>
      </c>
      <c r="O145" s="77"/>
      <c r="P145" s="181">
        <f>O145*H145</f>
        <v>0</v>
      </c>
      <c r="Q145" s="181">
        <v>0.023099999999999999</v>
      </c>
      <c r="R145" s="181">
        <f>Q145*H145</f>
        <v>0.0064680000000000007</v>
      </c>
      <c r="S145" s="181">
        <v>0</v>
      </c>
      <c r="T145" s="182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83" t="s">
        <v>163</v>
      </c>
      <c r="AT145" s="183" t="s">
        <v>158</v>
      </c>
      <c r="AU145" s="183" t="s">
        <v>85</v>
      </c>
      <c r="AY145" s="18" t="s">
        <v>155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8" t="s">
        <v>83</v>
      </c>
      <c r="BK145" s="184">
        <f>ROUND(I145*H145,2)</f>
        <v>0</v>
      </c>
      <c r="BL145" s="18" t="s">
        <v>163</v>
      </c>
      <c r="BM145" s="183" t="s">
        <v>604</v>
      </c>
    </row>
    <row r="146" s="2" customFormat="1">
      <c r="A146" s="38"/>
      <c r="B146" s="39"/>
      <c r="C146" s="38"/>
      <c r="D146" s="185" t="s">
        <v>165</v>
      </c>
      <c r="E146" s="38"/>
      <c r="F146" s="186" t="s">
        <v>605</v>
      </c>
      <c r="G146" s="38"/>
      <c r="H146" s="38"/>
      <c r="I146" s="187"/>
      <c r="J146" s="38"/>
      <c r="K146" s="38"/>
      <c r="L146" s="39"/>
      <c r="M146" s="188"/>
      <c r="N146" s="189"/>
      <c r="O146" s="77"/>
      <c r="P146" s="77"/>
      <c r="Q146" s="77"/>
      <c r="R146" s="77"/>
      <c r="S146" s="77"/>
      <c r="T146" s="7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8" t="s">
        <v>165</v>
      </c>
      <c r="AU146" s="18" t="s">
        <v>85</v>
      </c>
    </row>
    <row r="147" s="13" customFormat="1">
      <c r="A147" s="13"/>
      <c r="B147" s="190"/>
      <c r="C147" s="13"/>
      <c r="D147" s="191" t="s">
        <v>192</v>
      </c>
      <c r="E147" s="192" t="s">
        <v>1</v>
      </c>
      <c r="F147" s="193" t="s">
        <v>777</v>
      </c>
      <c r="G147" s="13"/>
      <c r="H147" s="194">
        <v>0.28000000000000003</v>
      </c>
      <c r="I147" s="195"/>
      <c r="J147" s="13"/>
      <c r="K147" s="13"/>
      <c r="L147" s="190"/>
      <c r="M147" s="196"/>
      <c r="N147" s="197"/>
      <c r="O147" s="197"/>
      <c r="P147" s="197"/>
      <c r="Q147" s="197"/>
      <c r="R147" s="197"/>
      <c r="S147" s="197"/>
      <c r="T147" s="19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2" t="s">
        <v>192</v>
      </c>
      <c r="AU147" s="192" t="s">
        <v>85</v>
      </c>
      <c r="AV147" s="13" t="s">
        <v>85</v>
      </c>
      <c r="AW147" s="13" t="s">
        <v>31</v>
      </c>
      <c r="AX147" s="13" t="s">
        <v>83</v>
      </c>
      <c r="AY147" s="192" t="s">
        <v>155</v>
      </c>
    </row>
    <row r="148" s="2" customFormat="1" ht="24.15" customHeight="1">
      <c r="A148" s="38"/>
      <c r="B148" s="171"/>
      <c r="C148" s="172" t="s">
        <v>195</v>
      </c>
      <c r="D148" s="172" t="s">
        <v>158</v>
      </c>
      <c r="E148" s="173" t="s">
        <v>281</v>
      </c>
      <c r="F148" s="174" t="s">
        <v>282</v>
      </c>
      <c r="G148" s="175" t="s">
        <v>188</v>
      </c>
      <c r="H148" s="176">
        <v>4.3600000000000003</v>
      </c>
      <c r="I148" s="177"/>
      <c r="J148" s="178">
        <f>ROUND(I148*H148,2)</f>
        <v>0</v>
      </c>
      <c r="K148" s="174" t="s">
        <v>162</v>
      </c>
      <c r="L148" s="39"/>
      <c r="M148" s="179" t="s">
        <v>1</v>
      </c>
      <c r="N148" s="180" t="s">
        <v>40</v>
      </c>
      <c r="O148" s="77"/>
      <c r="P148" s="181">
        <f>O148*H148</f>
        <v>0</v>
      </c>
      <c r="Q148" s="181">
        <v>0.0027499999999999998</v>
      </c>
      <c r="R148" s="181">
        <f>Q148*H148</f>
        <v>0.011990000000000001</v>
      </c>
      <c r="S148" s="181">
        <v>0</v>
      </c>
      <c r="T148" s="18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83" t="s">
        <v>163</v>
      </c>
      <c r="AT148" s="183" t="s">
        <v>158</v>
      </c>
      <c r="AU148" s="183" t="s">
        <v>85</v>
      </c>
      <c r="AY148" s="18" t="s">
        <v>155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8" t="s">
        <v>83</v>
      </c>
      <c r="BK148" s="184">
        <f>ROUND(I148*H148,2)</f>
        <v>0</v>
      </c>
      <c r="BL148" s="18" t="s">
        <v>163</v>
      </c>
      <c r="BM148" s="183" t="s">
        <v>283</v>
      </c>
    </row>
    <row r="149" s="2" customFormat="1">
      <c r="A149" s="38"/>
      <c r="B149" s="39"/>
      <c r="C149" s="38"/>
      <c r="D149" s="185" t="s">
        <v>165</v>
      </c>
      <c r="E149" s="38"/>
      <c r="F149" s="186" t="s">
        <v>284</v>
      </c>
      <c r="G149" s="38"/>
      <c r="H149" s="38"/>
      <c r="I149" s="187"/>
      <c r="J149" s="38"/>
      <c r="K149" s="38"/>
      <c r="L149" s="39"/>
      <c r="M149" s="188"/>
      <c r="N149" s="189"/>
      <c r="O149" s="77"/>
      <c r="P149" s="77"/>
      <c r="Q149" s="77"/>
      <c r="R149" s="77"/>
      <c r="S149" s="77"/>
      <c r="T149" s="7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8" t="s">
        <v>165</v>
      </c>
      <c r="AU149" s="18" t="s">
        <v>85</v>
      </c>
    </row>
    <row r="150" s="13" customFormat="1">
      <c r="A150" s="13"/>
      <c r="B150" s="190"/>
      <c r="C150" s="13"/>
      <c r="D150" s="191" t="s">
        <v>192</v>
      </c>
      <c r="E150" s="192" t="s">
        <v>1</v>
      </c>
      <c r="F150" s="193" t="s">
        <v>467</v>
      </c>
      <c r="G150" s="13"/>
      <c r="H150" s="194">
        <v>2.7999999999999998</v>
      </c>
      <c r="I150" s="195"/>
      <c r="J150" s="13"/>
      <c r="K150" s="13"/>
      <c r="L150" s="190"/>
      <c r="M150" s="196"/>
      <c r="N150" s="197"/>
      <c r="O150" s="197"/>
      <c r="P150" s="197"/>
      <c r="Q150" s="197"/>
      <c r="R150" s="197"/>
      <c r="S150" s="197"/>
      <c r="T150" s="19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92" t="s">
        <v>192</v>
      </c>
      <c r="AU150" s="192" t="s">
        <v>85</v>
      </c>
      <c r="AV150" s="13" t="s">
        <v>85</v>
      </c>
      <c r="AW150" s="13" t="s">
        <v>31</v>
      </c>
      <c r="AX150" s="13" t="s">
        <v>75</v>
      </c>
      <c r="AY150" s="192" t="s">
        <v>155</v>
      </c>
    </row>
    <row r="151" s="13" customFormat="1">
      <c r="A151" s="13"/>
      <c r="B151" s="190"/>
      <c r="C151" s="13"/>
      <c r="D151" s="191" t="s">
        <v>192</v>
      </c>
      <c r="E151" s="192" t="s">
        <v>1</v>
      </c>
      <c r="F151" s="193" t="s">
        <v>785</v>
      </c>
      <c r="G151" s="13"/>
      <c r="H151" s="194">
        <v>1.5600000000000001</v>
      </c>
      <c r="I151" s="195"/>
      <c r="J151" s="13"/>
      <c r="K151" s="13"/>
      <c r="L151" s="190"/>
      <c r="M151" s="196"/>
      <c r="N151" s="197"/>
      <c r="O151" s="197"/>
      <c r="P151" s="197"/>
      <c r="Q151" s="197"/>
      <c r="R151" s="197"/>
      <c r="S151" s="197"/>
      <c r="T151" s="19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2" t="s">
        <v>192</v>
      </c>
      <c r="AU151" s="192" t="s">
        <v>85</v>
      </c>
      <c r="AV151" s="13" t="s">
        <v>85</v>
      </c>
      <c r="AW151" s="13" t="s">
        <v>31</v>
      </c>
      <c r="AX151" s="13" t="s">
        <v>75</v>
      </c>
      <c r="AY151" s="192" t="s">
        <v>155</v>
      </c>
    </row>
    <row r="152" s="14" customFormat="1">
      <c r="A152" s="14"/>
      <c r="B152" s="199"/>
      <c r="C152" s="14"/>
      <c r="D152" s="191" t="s">
        <v>192</v>
      </c>
      <c r="E152" s="200" t="s">
        <v>1</v>
      </c>
      <c r="F152" s="201" t="s">
        <v>194</v>
      </c>
      <c r="G152" s="14"/>
      <c r="H152" s="202">
        <v>4.3599999999999994</v>
      </c>
      <c r="I152" s="203"/>
      <c r="J152" s="14"/>
      <c r="K152" s="14"/>
      <c r="L152" s="199"/>
      <c r="M152" s="204"/>
      <c r="N152" s="205"/>
      <c r="O152" s="205"/>
      <c r="P152" s="205"/>
      <c r="Q152" s="205"/>
      <c r="R152" s="205"/>
      <c r="S152" s="205"/>
      <c r="T152" s="20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00" t="s">
        <v>192</v>
      </c>
      <c r="AU152" s="200" t="s">
        <v>85</v>
      </c>
      <c r="AV152" s="14" t="s">
        <v>163</v>
      </c>
      <c r="AW152" s="14" t="s">
        <v>31</v>
      </c>
      <c r="AX152" s="14" t="s">
        <v>83</v>
      </c>
      <c r="AY152" s="200" t="s">
        <v>155</v>
      </c>
    </row>
    <row r="153" s="12" customFormat="1" ht="22.8" customHeight="1">
      <c r="A153" s="12"/>
      <c r="B153" s="158"/>
      <c r="C153" s="12"/>
      <c r="D153" s="159" t="s">
        <v>74</v>
      </c>
      <c r="E153" s="169" t="s">
        <v>285</v>
      </c>
      <c r="F153" s="169" t="s">
        <v>286</v>
      </c>
      <c r="G153" s="12"/>
      <c r="H153" s="12"/>
      <c r="I153" s="161"/>
      <c r="J153" s="170">
        <f>BK153</f>
        <v>0</v>
      </c>
      <c r="K153" s="12"/>
      <c r="L153" s="158"/>
      <c r="M153" s="163"/>
      <c r="N153" s="164"/>
      <c r="O153" s="164"/>
      <c r="P153" s="165">
        <f>SUM(P154:P155)</f>
        <v>0</v>
      </c>
      <c r="Q153" s="164"/>
      <c r="R153" s="165">
        <f>SUM(R154:R155)</f>
        <v>0</v>
      </c>
      <c r="S153" s="164"/>
      <c r="T153" s="166">
        <f>SUM(T154:T155)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59" t="s">
        <v>83</v>
      </c>
      <c r="AT153" s="167" t="s">
        <v>74</v>
      </c>
      <c r="AU153" s="167" t="s">
        <v>83</v>
      </c>
      <c r="AY153" s="159" t="s">
        <v>155</v>
      </c>
      <c r="BK153" s="168">
        <f>SUM(BK154:BK155)</f>
        <v>0</v>
      </c>
    </row>
    <row r="154" s="2" customFormat="1" ht="21.75" customHeight="1">
      <c r="A154" s="38"/>
      <c r="B154" s="171"/>
      <c r="C154" s="172" t="s">
        <v>203</v>
      </c>
      <c r="D154" s="172" t="s">
        <v>158</v>
      </c>
      <c r="E154" s="173" t="s">
        <v>287</v>
      </c>
      <c r="F154" s="174" t="s">
        <v>288</v>
      </c>
      <c r="G154" s="175" t="s">
        <v>161</v>
      </c>
      <c r="H154" s="176">
        <v>0.051999999999999998</v>
      </c>
      <c r="I154" s="177"/>
      <c r="J154" s="178">
        <f>ROUND(I154*H154,2)</f>
        <v>0</v>
      </c>
      <c r="K154" s="174" t="s">
        <v>162</v>
      </c>
      <c r="L154" s="39"/>
      <c r="M154" s="179" t="s">
        <v>1</v>
      </c>
      <c r="N154" s="180" t="s">
        <v>40</v>
      </c>
      <c r="O154" s="77"/>
      <c r="P154" s="181">
        <f>O154*H154</f>
        <v>0</v>
      </c>
      <c r="Q154" s="181">
        <v>0</v>
      </c>
      <c r="R154" s="181">
        <f>Q154*H154</f>
        <v>0</v>
      </c>
      <c r="S154" s="181">
        <v>0</v>
      </c>
      <c r="T154" s="182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83" t="s">
        <v>163</v>
      </c>
      <c r="AT154" s="183" t="s">
        <v>158</v>
      </c>
      <c r="AU154" s="183" t="s">
        <v>85</v>
      </c>
      <c r="AY154" s="18" t="s">
        <v>155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8" t="s">
        <v>83</v>
      </c>
      <c r="BK154" s="184">
        <f>ROUND(I154*H154,2)</f>
        <v>0</v>
      </c>
      <c r="BL154" s="18" t="s">
        <v>163</v>
      </c>
      <c r="BM154" s="183" t="s">
        <v>289</v>
      </c>
    </row>
    <row r="155" s="2" customFormat="1">
      <c r="A155" s="38"/>
      <c r="B155" s="39"/>
      <c r="C155" s="38"/>
      <c r="D155" s="185" t="s">
        <v>165</v>
      </c>
      <c r="E155" s="38"/>
      <c r="F155" s="186" t="s">
        <v>290</v>
      </c>
      <c r="G155" s="38"/>
      <c r="H155" s="38"/>
      <c r="I155" s="187"/>
      <c r="J155" s="38"/>
      <c r="K155" s="38"/>
      <c r="L155" s="39"/>
      <c r="M155" s="188"/>
      <c r="N155" s="189"/>
      <c r="O155" s="77"/>
      <c r="P155" s="77"/>
      <c r="Q155" s="77"/>
      <c r="R155" s="77"/>
      <c r="S155" s="77"/>
      <c r="T155" s="7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8" t="s">
        <v>165</v>
      </c>
      <c r="AU155" s="18" t="s">
        <v>85</v>
      </c>
    </row>
    <row r="156" s="12" customFormat="1" ht="25.92" customHeight="1">
      <c r="A156" s="12"/>
      <c r="B156" s="158"/>
      <c r="C156" s="12"/>
      <c r="D156" s="159" t="s">
        <v>74</v>
      </c>
      <c r="E156" s="160" t="s">
        <v>181</v>
      </c>
      <c r="F156" s="160" t="s">
        <v>182</v>
      </c>
      <c r="G156" s="12"/>
      <c r="H156" s="12"/>
      <c r="I156" s="161"/>
      <c r="J156" s="162">
        <f>BK156</f>
        <v>0</v>
      </c>
      <c r="K156" s="12"/>
      <c r="L156" s="158"/>
      <c r="M156" s="163"/>
      <c r="N156" s="164"/>
      <c r="O156" s="164"/>
      <c r="P156" s="165">
        <f>P157+P179</f>
        <v>0</v>
      </c>
      <c r="Q156" s="164"/>
      <c r="R156" s="165">
        <f>R157+R179</f>
        <v>0.32949639999999997</v>
      </c>
      <c r="S156" s="164"/>
      <c r="T156" s="166">
        <f>T157+T179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59" t="s">
        <v>85</v>
      </c>
      <c r="AT156" s="167" t="s">
        <v>74</v>
      </c>
      <c r="AU156" s="167" t="s">
        <v>75</v>
      </c>
      <c r="AY156" s="159" t="s">
        <v>155</v>
      </c>
      <c r="BK156" s="168">
        <f>BK157+BK179</f>
        <v>0</v>
      </c>
    </row>
    <row r="157" s="12" customFormat="1" ht="22.8" customHeight="1">
      <c r="A157" s="12"/>
      <c r="B157" s="158"/>
      <c r="C157" s="12"/>
      <c r="D157" s="159" t="s">
        <v>74</v>
      </c>
      <c r="E157" s="169" t="s">
        <v>183</v>
      </c>
      <c r="F157" s="169" t="s">
        <v>184</v>
      </c>
      <c r="G157" s="12"/>
      <c r="H157" s="12"/>
      <c r="I157" s="161"/>
      <c r="J157" s="170">
        <f>BK157</f>
        <v>0</v>
      </c>
      <c r="K157" s="12"/>
      <c r="L157" s="158"/>
      <c r="M157" s="163"/>
      <c r="N157" s="164"/>
      <c r="O157" s="164"/>
      <c r="P157" s="165">
        <f>SUM(P158:P178)</f>
        <v>0</v>
      </c>
      <c r="Q157" s="164"/>
      <c r="R157" s="165">
        <f>SUM(R158:R178)</f>
        <v>0.26273839999999998</v>
      </c>
      <c r="S157" s="164"/>
      <c r="T157" s="166">
        <f>SUM(T158:T178)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59" t="s">
        <v>85</v>
      </c>
      <c r="AT157" s="167" t="s">
        <v>74</v>
      </c>
      <c r="AU157" s="167" t="s">
        <v>83</v>
      </c>
      <c r="AY157" s="159" t="s">
        <v>155</v>
      </c>
      <c r="BK157" s="168">
        <f>SUM(BK158:BK178)</f>
        <v>0</v>
      </c>
    </row>
    <row r="158" s="2" customFormat="1" ht="24.15" customHeight="1">
      <c r="A158" s="38"/>
      <c r="B158" s="171"/>
      <c r="C158" s="172" t="s">
        <v>210</v>
      </c>
      <c r="D158" s="172" t="s">
        <v>158</v>
      </c>
      <c r="E158" s="173" t="s">
        <v>291</v>
      </c>
      <c r="F158" s="174" t="s">
        <v>292</v>
      </c>
      <c r="G158" s="175" t="s">
        <v>188</v>
      </c>
      <c r="H158" s="176">
        <v>19.649999999999999</v>
      </c>
      <c r="I158" s="177"/>
      <c r="J158" s="178">
        <f>ROUND(I158*H158,2)</f>
        <v>0</v>
      </c>
      <c r="K158" s="174" t="s">
        <v>162</v>
      </c>
      <c r="L158" s="39"/>
      <c r="M158" s="179" t="s">
        <v>1</v>
      </c>
      <c r="N158" s="180" t="s">
        <v>40</v>
      </c>
      <c r="O158" s="77"/>
      <c r="P158" s="181">
        <f>O158*H158</f>
        <v>0</v>
      </c>
      <c r="Q158" s="181">
        <v>0</v>
      </c>
      <c r="R158" s="181">
        <f>Q158*H158</f>
        <v>0</v>
      </c>
      <c r="S158" s="181">
        <v>0</v>
      </c>
      <c r="T158" s="182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83" t="s">
        <v>189</v>
      </c>
      <c r="AT158" s="183" t="s">
        <v>158</v>
      </c>
      <c r="AU158" s="183" t="s">
        <v>85</v>
      </c>
      <c r="AY158" s="18" t="s">
        <v>155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8" t="s">
        <v>83</v>
      </c>
      <c r="BK158" s="184">
        <f>ROUND(I158*H158,2)</f>
        <v>0</v>
      </c>
      <c r="BL158" s="18" t="s">
        <v>189</v>
      </c>
      <c r="BM158" s="183" t="s">
        <v>786</v>
      </c>
    </row>
    <row r="159" s="2" customFormat="1">
      <c r="A159" s="38"/>
      <c r="B159" s="39"/>
      <c r="C159" s="38"/>
      <c r="D159" s="185" t="s">
        <v>165</v>
      </c>
      <c r="E159" s="38"/>
      <c r="F159" s="186" t="s">
        <v>294</v>
      </c>
      <c r="G159" s="38"/>
      <c r="H159" s="38"/>
      <c r="I159" s="187"/>
      <c r="J159" s="38"/>
      <c r="K159" s="38"/>
      <c r="L159" s="39"/>
      <c r="M159" s="188"/>
      <c r="N159" s="189"/>
      <c r="O159" s="77"/>
      <c r="P159" s="77"/>
      <c r="Q159" s="77"/>
      <c r="R159" s="77"/>
      <c r="S159" s="77"/>
      <c r="T159" s="7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8" t="s">
        <v>165</v>
      </c>
      <c r="AU159" s="18" t="s">
        <v>85</v>
      </c>
    </row>
    <row r="160" s="2" customFormat="1" ht="16.5" customHeight="1">
      <c r="A160" s="38"/>
      <c r="B160" s="171"/>
      <c r="C160" s="218" t="s">
        <v>218</v>
      </c>
      <c r="D160" s="218" t="s">
        <v>244</v>
      </c>
      <c r="E160" s="219" t="s">
        <v>296</v>
      </c>
      <c r="F160" s="220" t="s">
        <v>297</v>
      </c>
      <c r="G160" s="221" t="s">
        <v>161</v>
      </c>
      <c r="H160" s="222">
        <v>0.0060000000000000001</v>
      </c>
      <c r="I160" s="223"/>
      <c r="J160" s="224">
        <f>ROUND(I160*H160,2)</f>
        <v>0</v>
      </c>
      <c r="K160" s="220" t="s">
        <v>178</v>
      </c>
      <c r="L160" s="225"/>
      <c r="M160" s="226" t="s">
        <v>1</v>
      </c>
      <c r="N160" s="227" t="s">
        <v>40</v>
      </c>
      <c r="O160" s="77"/>
      <c r="P160" s="181">
        <f>O160*H160</f>
        <v>0</v>
      </c>
      <c r="Q160" s="181">
        <v>1</v>
      </c>
      <c r="R160" s="181">
        <f>Q160*H160</f>
        <v>0.0060000000000000001</v>
      </c>
      <c r="S160" s="181">
        <v>0</v>
      </c>
      <c r="T160" s="18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83" t="s">
        <v>298</v>
      </c>
      <c r="AT160" s="183" t="s">
        <v>244</v>
      </c>
      <c r="AU160" s="183" t="s">
        <v>85</v>
      </c>
      <c r="AY160" s="18" t="s">
        <v>155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8" t="s">
        <v>83</v>
      </c>
      <c r="BK160" s="184">
        <f>ROUND(I160*H160,2)</f>
        <v>0</v>
      </c>
      <c r="BL160" s="18" t="s">
        <v>189</v>
      </c>
      <c r="BM160" s="183" t="s">
        <v>787</v>
      </c>
    </row>
    <row r="161" s="13" customFormat="1">
      <c r="A161" s="13"/>
      <c r="B161" s="190"/>
      <c r="C161" s="13"/>
      <c r="D161" s="191" t="s">
        <v>192</v>
      </c>
      <c r="E161" s="13"/>
      <c r="F161" s="193" t="s">
        <v>788</v>
      </c>
      <c r="G161" s="13"/>
      <c r="H161" s="194">
        <v>0.0060000000000000001</v>
      </c>
      <c r="I161" s="195"/>
      <c r="J161" s="13"/>
      <c r="K161" s="13"/>
      <c r="L161" s="190"/>
      <c r="M161" s="196"/>
      <c r="N161" s="197"/>
      <c r="O161" s="197"/>
      <c r="P161" s="197"/>
      <c r="Q161" s="197"/>
      <c r="R161" s="197"/>
      <c r="S161" s="197"/>
      <c r="T161" s="19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2" t="s">
        <v>192</v>
      </c>
      <c r="AU161" s="192" t="s">
        <v>85</v>
      </c>
      <c r="AV161" s="13" t="s">
        <v>85</v>
      </c>
      <c r="AW161" s="13" t="s">
        <v>3</v>
      </c>
      <c r="AX161" s="13" t="s">
        <v>83</v>
      </c>
      <c r="AY161" s="192" t="s">
        <v>155</v>
      </c>
    </row>
    <row r="162" s="2" customFormat="1" ht="24.15" customHeight="1">
      <c r="A162" s="38"/>
      <c r="B162" s="171"/>
      <c r="C162" s="172" t="s">
        <v>225</v>
      </c>
      <c r="D162" s="172" t="s">
        <v>158</v>
      </c>
      <c r="E162" s="173" t="s">
        <v>291</v>
      </c>
      <c r="F162" s="174" t="s">
        <v>292</v>
      </c>
      <c r="G162" s="175" t="s">
        <v>188</v>
      </c>
      <c r="H162" s="176">
        <v>19.649999999999999</v>
      </c>
      <c r="I162" s="177"/>
      <c r="J162" s="178">
        <f>ROUND(I162*H162,2)</f>
        <v>0</v>
      </c>
      <c r="K162" s="174" t="s">
        <v>162</v>
      </c>
      <c r="L162" s="39"/>
      <c r="M162" s="179" t="s">
        <v>1</v>
      </c>
      <c r="N162" s="180" t="s">
        <v>40</v>
      </c>
      <c r="O162" s="77"/>
      <c r="P162" s="181">
        <f>O162*H162</f>
        <v>0</v>
      </c>
      <c r="Q162" s="181">
        <v>0</v>
      </c>
      <c r="R162" s="181">
        <f>Q162*H162</f>
        <v>0</v>
      </c>
      <c r="S162" s="181">
        <v>0</v>
      </c>
      <c r="T162" s="182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83" t="s">
        <v>189</v>
      </c>
      <c r="AT162" s="183" t="s">
        <v>158</v>
      </c>
      <c r="AU162" s="183" t="s">
        <v>85</v>
      </c>
      <c r="AY162" s="18" t="s">
        <v>155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8" t="s">
        <v>83</v>
      </c>
      <c r="BK162" s="184">
        <f>ROUND(I162*H162,2)</f>
        <v>0</v>
      </c>
      <c r="BL162" s="18" t="s">
        <v>189</v>
      </c>
      <c r="BM162" s="183" t="s">
        <v>789</v>
      </c>
    </row>
    <row r="163" s="2" customFormat="1">
      <c r="A163" s="38"/>
      <c r="B163" s="39"/>
      <c r="C163" s="38"/>
      <c r="D163" s="185" t="s">
        <v>165</v>
      </c>
      <c r="E163" s="38"/>
      <c r="F163" s="186" t="s">
        <v>294</v>
      </c>
      <c r="G163" s="38"/>
      <c r="H163" s="38"/>
      <c r="I163" s="187"/>
      <c r="J163" s="38"/>
      <c r="K163" s="38"/>
      <c r="L163" s="39"/>
      <c r="M163" s="188"/>
      <c r="N163" s="189"/>
      <c r="O163" s="77"/>
      <c r="P163" s="77"/>
      <c r="Q163" s="77"/>
      <c r="R163" s="77"/>
      <c r="S163" s="77"/>
      <c r="T163" s="7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8" t="s">
        <v>165</v>
      </c>
      <c r="AU163" s="18" t="s">
        <v>85</v>
      </c>
    </row>
    <row r="164" s="13" customFormat="1">
      <c r="A164" s="13"/>
      <c r="B164" s="190"/>
      <c r="C164" s="13"/>
      <c r="D164" s="191" t="s">
        <v>192</v>
      </c>
      <c r="E164" s="192" t="s">
        <v>1</v>
      </c>
      <c r="F164" s="193" t="s">
        <v>790</v>
      </c>
      <c r="G164" s="13"/>
      <c r="H164" s="194">
        <v>19.649999999999999</v>
      </c>
      <c r="I164" s="195"/>
      <c r="J164" s="13"/>
      <c r="K164" s="13"/>
      <c r="L164" s="190"/>
      <c r="M164" s="196"/>
      <c r="N164" s="197"/>
      <c r="O164" s="197"/>
      <c r="P164" s="197"/>
      <c r="Q164" s="197"/>
      <c r="R164" s="197"/>
      <c r="S164" s="197"/>
      <c r="T164" s="19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2" t="s">
        <v>192</v>
      </c>
      <c r="AU164" s="192" t="s">
        <v>85</v>
      </c>
      <c r="AV164" s="13" t="s">
        <v>85</v>
      </c>
      <c r="AW164" s="13" t="s">
        <v>31</v>
      </c>
      <c r="AX164" s="13" t="s">
        <v>83</v>
      </c>
      <c r="AY164" s="192" t="s">
        <v>155</v>
      </c>
    </row>
    <row r="165" s="2" customFormat="1" ht="16.5" customHeight="1">
      <c r="A165" s="38"/>
      <c r="B165" s="171"/>
      <c r="C165" s="218" t="s">
        <v>231</v>
      </c>
      <c r="D165" s="218" t="s">
        <v>244</v>
      </c>
      <c r="E165" s="219" t="s">
        <v>296</v>
      </c>
      <c r="F165" s="220" t="s">
        <v>297</v>
      </c>
      <c r="G165" s="221" t="s">
        <v>161</v>
      </c>
      <c r="H165" s="222">
        <v>0.0060000000000000001</v>
      </c>
      <c r="I165" s="223"/>
      <c r="J165" s="224">
        <f>ROUND(I165*H165,2)</f>
        <v>0</v>
      </c>
      <c r="K165" s="220" t="s">
        <v>178</v>
      </c>
      <c r="L165" s="225"/>
      <c r="M165" s="226" t="s">
        <v>1</v>
      </c>
      <c r="N165" s="227" t="s">
        <v>40</v>
      </c>
      <c r="O165" s="77"/>
      <c r="P165" s="181">
        <f>O165*H165</f>
        <v>0</v>
      </c>
      <c r="Q165" s="181">
        <v>1</v>
      </c>
      <c r="R165" s="181">
        <f>Q165*H165</f>
        <v>0.0060000000000000001</v>
      </c>
      <c r="S165" s="181">
        <v>0</v>
      </c>
      <c r="T165" s="182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83" t="s">
        <v>298</v>
      </c>
      <c r="AT165" s="183" t="s">
        <v>244</v>
      </c>
      <c r="AU165" s="183" t="s">
        <v>85</v>
      </c>
      <c r="AY165" s="18" t="s">
        <v>155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18" t="s">
        <v>83</v>
      </c>
      <c r="BK165" s="184">
        <f>ROUND(I165*H165,2)</f>
        <v>0</v>
      </c>
      <c r="BL165" s="18" t="s">
        <v>189</v>
      </c>
      <c r="BM165" s="183" t="s">
        <v>791</v>
      </c>
    </row>
    <row r="166" s="13" customFormat="1">
      <c r="A166" s="13"/>
      <c r="B166" s="190"/>
      <c r="C166" s="13"/>
      <c r="D166" s="191" t="s">
        <v>192</v>
      </c>
      <c r="E166" s="13"/>
      <c r="F166" s="193" t="s">
        <v>788</v>
      </c>
      <c r="G166" s="13"/>
      <c r="H166" s="194">
        <v>0.0060000000000000001</v>
      </c>
      <c r="I166" s="195"/>
      <c r="J166" s="13"/>
      <c r="K166" s="13"/>
      <c r="L166" s="190"/>
      <c r="M166" s="196"/>
      <c r="N166" s="197"/>
      <c r="O166" s="197"/>
      <c r="P166" s="197"/>
      <c r="Q166" s="197"/>
      <c r="R166" s="197"/>
      <c r="S166" s="197"/>
      <c r="T166" s="19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92" t="s">
        <v>192</v>
      </c>
      <c r="AU166" s="192" t="s">
        <v>85</v>
      </c>
      <c r="AV166" s="13" t="s">
        <v>85</v>
      </c>
      <c r="AW166" s="13" t="s">
        <v>3</v>
      </c>
      <c r="AX166" s="13" t="s">
        <v>83</v>
      </c>
      <c r="AY166" s="192" t="s">
        <v>155</v>
      </c>
    </row>
    <row r="167" s="2" customFormat="1" ht="24.15" customHeight="1">
      <c r="A167" s="38"/>
      <c r="B167" s="171"/>
      <c r="C167" s="172" t="s">
        <v>8</v>
      </c>
      <c r="D167" s="172" t="s">
        <v>158</v>
      </c>
      <c r="E167" s="173" t="s">
        <v>301</v>
      </c>
      <c r="F167" s="174" t="s">
        <v>302</v>
      </c>
      <c r="G167" s="175" t="s">
        <v>188</v>
      </c>
      <c r="H167" s="176">
        <v>19.649999999999999</v>
      </c>
      <c r="I167" s="177"/>
      <c r="J167" s="178">
        <f>ROUND(I167*H167,2)</f>
        <v>0</v>
      </c>
      <c r="K167" s="174" t="s">
        <v>162</v>
      </c>
      <c r="L167" s="39"/>
      <c r="M167" s="179" t="s">
        <v>1</v>
      </c>
      <c r="N167" s="180" t="s">
        <v>40</v>
      </c>
      <c r="O167" s="77"/>
      <c r="P167" s="181">
        <f>O167*H167</f>
        <v>0</v>
      </c>
      <c r="Q167" s="181">
        <v>0.00088000000000000003</v>
      </c>
      <c r="R167" s="181">
        <f>Q167*H167</f>
        <v>0.017291999999999998</v>
      </c>
      <c r="S167" s="181">
        <v>0</v>
      </c>
      <c r="T167" s="18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83" t="s">
        <v>189</v>
      </c>
      <c r="AT167" s="183" t="s">
        <v>158</v>
      </c>
      <c r="AU167" s="183" t="s">
        <v>85</v>
      </c>
      <c r="AY167" s="18" t="s">
        <v>155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8" t="s">
        <v>83</v>
      </c>
      <c r="BK167" s="184">
        <f>ROUND(I167*H167,2)</f>
        <v>0</v>
      </c>
      <c r="BL167" s="18" t="s">
        <v>189</v>
      </c>
      <c r="BM167" s="183" t="s">
        <v>303</v>
      </c>
    </row>
    <row r="168" s="2" customFormat="1">
      <c r="A168" s="38"/>
      <c r="B168" s="39"/>
      <c r="C168" s="38"/>
      <c r="D168" s="185" t="s">
        <v>165</v>
      </c>
      <c r="E168" s="38"/>
      <c r="F168" s="186" t="s">
        <v>304</v>
      </c>
      <c r="G168" s="38"/>
      <c r="H168" s="38"/>
      <c r="I168" s="187"/>
      <c r="J168" s="38"/>
      <c r="K168" s="38"/>
      <c r="L168" s="39"/>
      <c r="M168" s="188"/>
      <c r="N168" s="189"/>
      <c r="O168" s="77"/>
      <c r="P168" s="77"/>
      <c r="Q168" s="77"/>
      <c r="R168" s="77"/>
      <c r="S168" s="77"/>
      <c r="T168" s="78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8" t="s">
        <v>165</v>
      </c>
      <c r="AU168" s="18" t="s">
        <v>85</v>
      </c>
    </row>
    <row r="169" s="13" customFormat="1">
      <c r="A169" s="13"/>
      <c r="B169" s="190"/>
      <c r="C169" s="13"/>
      <c r="D169" s="191" t="s">
        <v>192</v>
      </c>
      <c r="E169" s="192" t="s">
        <v>1</v>
      </c>
      <c r="F169" s="193" t="s">
        <v>790</v>
      </c>
      <c r="G169" s="13"/>
      <c r="H169" s="194">
        <v>19.649999999999999</v>
      </c>
      <c r="I169" s="195"/>
      <c r="J169" s="13"/>
      <c r="K169" s="13"/>
      <c r="L169" s="190"/>
      <c r="M169" s="196"/>
      <c r="N169" s="197"/>
      <c r="O169" s="197"/>
      <c r="P169" s="197"/>
      <c r="Q169" s="197"/>
      <c r="R169" s="197"/>
      <c r="S169" s="197"/>
      <c r="T169" s="19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92" t="s">
        <v>192</v>
      </c>
      <c r="AU169" s="192" t="s">
        <v>85</v>
      </c>
      <c r="AV169" s="13" t="s">
        <v>85</v>
      </c>
      <c r="AW169" s="13" t="s">
        <v>31</v>
      </c>
      <c r="AX169" s="13" t="s">
        <v>83</v>
      </c>
      <c r="AY169" s="192" t="s">
        <v>155</v>
      </c>
    </row>
    <row r="170" s="2" customFormat="1" ht="37.8" customHeight="1">
      <c r="A170" s="38"/>
      <c r="B170" s="171"/>
      <c r="C170" s="218" t="s">
        <v>239</v>
      </c>
      <c r="D170" s="218" t="s">
        <v>244</v>
      </c>
      <c r="E170" s="219" t="s">
        <v>308</v>
      </c>
      <c r="F170" s="220" t="s">
        <v>309</v>
      </c>
      <c r="G170" s="221" t="s">
        <v>188</v>
      </c>
      <c r="H170" s="222">
        <v>24.562999999999999</v>
      </c>
      <c r="I170" s="223"/>
      <c r="J170" s="224">
        <f>ROUND(I170*H170,2)</f>
        <v>0</v>
      </c>
      <c r="K170" s="220" t="s">
        <v>162</v>
      </c>
      <c r="L170" s="225"/>
      <c r="M170" s="226" t="s">
        <v>1</v>
      </c>
      <c r="N170" s="227" t="s">
        <v>40</v>
      </c>
      <c r="O170" s="77"/>
      <c r="P170" s="181">
        <f>O170*H170</f>
        <v>0</v>
      </c>
      <c r="Q170" s="181">
        <v>0.0047999999999999996</v>
      </c>
      <c r="R170" s="181">
        <f>Q170*H170</f>
        <v>0.11790239999999999</v>
      </c>
      <c r="S170" s="181">
        <v>0</v>
      </c>
      <c r="T170" s="182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83" t="s">
        <v>298</v>
      </c>
      <c r="AT170" s="183" t="s">
        <v>244</v>
      </c>
      <c r="AU170" s="183" t="s">
        <v>85</v>
      </c>
      <c r="AY170" s="18" t="s">
        <v>155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18" t="s">
        <v>83</v>
      </c>
      <c r="BK170" s="184">
        <f>ROUND(I170*H170,2)</f>
        <v>0</v>
      </c>
      <c r="BL170" s="18" t="s">
        <v>189</v>
      </c>
      <c r="BM170" s="183" t="s">
        <v>310</v>
      </c>
    </row>
    <row r="171" s="13" customFormat="1">
      <c r="A171" s="13"/>
      <c r="B171" s="190"/>
      <c r="C171" s="13"/>
      <c r="D171" s="191" t="s">
        <v>192</v>
      </c>
      <c r="E171" s="13"/>
      <c r="F171" s="193" t="s">
        <v>792</v>
      </c>
      <c r="G171" s="13"/>
      <c r="H171" s="194">
        <v>24.562999999999999</v>
      </c>
      <c r="I171" s="195"/>
      <c r="J171" s="13"/>
      <c r="K171" s="13"/>
      <c r="L171" s="190"/>
      <c r="M171" s="196"/>
      <c r="N171" s="197"/>
      <c r="O171" s="197"/>
      <c r="P171" s="197"/>
      <c r="Q171" s="197"/>
      <c r="R171" s="197"/>
      <c r="S171" s="197"/>
      <c r="T171" s="19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2" t="s">
        <v>192</v>
      </c>
      <c r="AU171" s="192" t="s">
        <v>85</v>
      </c>
      <c r="AV171" s="13" t="s">
        <v>85</v>
      </c>
      <c r="AW171" s="13" t="s">
        <v>3</v>
      </c>
      <c r="AX171" s="13" t="s">
        <v>83</v>
      </c>
      <c r="AY171" s="192" t="s">
        <v>155</v>
      </c>
    </row>
    <row r="172" s="2" customFormat="1" ht="24.15" customHeight="1">
      <c r="A172" s="38"/>
      <c r="B172" s="171"/>
      <c r="C172" s="172" t="s">
        <v>248</v>
      </c>
      <c r="D172" s="172" t="s">
        <v>158</v>
      </c>
      <c r="E172" s="173" t="s">
        <v>301</v>
      </c>
      <c r="F172" s="174" t="s">
        <v>302</v>
      </c>
      <c r="G172" s="175" t="s">
        <v>188</v>
      </c>
      <c r="H172" s="176">
        <v>19.649999999999999</v>
      </c>
      <c r="I172" s="177"/>
      <c r="J172" s="178">
        <f>ROUND(I172*H172,2)</f>
        <v>0</v>
      </c>
      <c r="K172" s="174" t="s">
        <v>162</v>
      </c>
      <c r="L172" s="39"/>
      <c r="M172" s="179" t="s">
        <v>1</v>
      </c>
      <c r="N172" s="180" t="s">
        <v>40</v>
      </c>
      <c r="O172" s="77"/>
      <c r="P172" s="181">
        <f>O172*H172</f>
        <v>0</v>
      </c>
      <c r="Q172" s="181">
        <v>0.00088000000000000003</v>
      </c>
      <c r="R172" s="181">
        <f>Q172*H172</f>
        <v>0.017291999999999998</v>
      </c>
      <c r="S172" s="181">
        <v>0</v>
      </c>
      <c r="T172" s="182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83" t="s">
        <v>189</v>
      </c>
      <c r="AT172" s="183" t="s">
        <v>158</v>
      </c>
      <c r="AU172" s="183" t="s">
        <v>85</v>
      </c>
      <c r="AY172" s="18" t="s">
        <v>155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18" t="s">
        <v>83</v>
      </c>
      <c r="BK172" s="184">
        <f>ROUND(I172*H172,2)</f>
        <v>0</v>
      </c>
      <c r="BL172" s="18" t="s">
        <v>189</v>
      </c>
      <c r="BM172" s="183" t="s">
        <v>312</v>
      </c>
    </row>
    <row r="173" s="2" customFormat="1">
      <c r="A173" s="38"/>
      <c r="B173" s="39"/>
      <c r="C173" s="38"/>
      <c r="D173" s="185" t="s">
        <v>165</v>
      </c>
      <c r="E173" s="38"/>
      <c r="F173" s="186" t="s">
        <v>304</v>
      </c>
      <c r="G173" s="38"/>
      <c r="H173" s="38"/>
      <c r="I173" s="187"/>
      <c r="J173" s="38"/>
      <c r="K173" s="38"/>
      <c r="L173" s="39"/>
      <c r="M173" s="188"/>
      <c r="N173" s="189"/>
      <c r="O173" s="77"/>
      <c r="P173" s="77"/>
      <c r="Q173" s="77"/>
      <c r="R173" s="77"/>
      <c r="S173" s="77"/>
      <c r="T173" s="78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8" t="s">
        <v>165</v>
      </c>
      <c r="AU173" s="18" t="s">
        <v>85</v>
      </c>
    </row>
    <row r="174" s="13" customFormat="1">
      <c r="A174" s="13"/>
      <c r="B174" s="190"/>
      <c r="C174" s="13"/>
      <c r="D174" s="191" t="s">
        <v>192</v>
      </c>
      <c r="E174" s="192" t="s">
        <v>1</v>
      </c>
      <c r="F174" s="193" t="s">
        <v>790</v>
      </c>
      <c r="G174" s="13"/>
      <c r="H174" s="194">
        <v>19.649999999999999</v>
      </c>
      <c r="I174" s="195"/>
      <c r="J174" s="13"/>
      <c r="K174" s="13"/>
      <c r="L174" s="190"/>
      <c r="M174" s="196"/>
      <c r="N174" s="197"/>
      <c r="O174" s="197"/>
      <c r="P174" s="197"/>
      <c r="Q174" s="197"/>
      <c r="R174" s="197"/>
      <c r="S174" s="197"/>
      <c r="T174" s="19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2" t="s">
        <v>192</v>
      </c>
      <c r="AU174" s="192" t="s">
        <v>85</v>
      </c>
      <c r="AV174" s="13" t="s">
        <v>85</v>
      </c>
      <c r="AW174" s="13" t="s">
        <v>31</v>
      </c>
      <c r="AX174" s="13" t="s">
        <v>83</v>
      </c>
      <c r="AY174" s="192" t="s">
        <v>155</v>
      </c>
    </row>
    <row r="175" s="2" customFormat="1" ht="24.15" customHeight="1">
      <c r="A175" s="38"/>
      <c r="B175" s="171"/>
      <c r="C175" s="218" t="s">
        <v>322</v>
      </c>
      <c r="D175" s="218" t="s">
        <v>244</v>
      </c>
      <c r="E175" s="219" t="s">
        <v>313</v>
      </c>
      <c r="F175" s="220" t="s">
        <v>314</v>
      </c>
      <c r="G175" s="221" t="s">
        <v>188</v>
      </c>
      <c r="H175" s="222">
        <v>24.562999999999999</v>
      </c>
      <c r="I175" s="223"/>
      <c r="J175" s="224">
        <f>ROUND(I175*H175,2)</f>
        <v>0</v>
      </c>
      <c r="K175" s="220" t="s">
        <v>1</v>
      </c>
      <c r="L175" s="225"/>
      <c r="M175" s="226" t="s">
        <v>1</v>
      </c>
      <c r="N175" s="227" t="s">
        <v>40</v>
      </c>
      <c r="O175" s="77"/>
      <c r="P175" s="181">
        <f>O175*H175</f>
        <v>0</v>
      </c>
      <c r="Q175" s="181">
        <v>0.0040000000000000001</v>
      </c>
      <c r="R175" s="181">
        <f>Q175*H175</f>
        <v>0.098251999999999992</v>
      </c>
      <c r="S175" s="181">
        <v>0</v>
      </c>
      <c r="T175" s="182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83" t="s">
        <v>298</v>
      </c>
      <c r="AT175" s="183" t="s">
        <v>244</v>
      </c>
      <c r="AU175" s="183" t="s">
        <v>85</v>
      </c>
      <c r="AY175" s="18" t="s">
        <v>155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18" t="s">
        <v>83</v>
      </c>
      <c r="BK175" s="184">
        <f>ROUND(I175*H175,2)</f>
        <v>0</v>
      </c>
      <c r="BL175" s="18" t="s">
        <v>189</v>
      </c>
      <c r="BM175" s="183" t="s">
        <v>315</v>
      </c>
    </row>
    <row r="176" s="13" customFormat="1">
      <c r="A176" s="13"/>
      <c r="B176" s="190"/>
      <c r="C176" s="13"/>
      <c r="D176" s="191" t="s">
        <v>192</v>
      </c>
      <c r="E176" s="13"/>
      <c r="F176" s="193" t="s">
        <v>792</v>
      </c>
      <c r="G176" s="13"/>
      <c r="H176" s="194">
        <v>24.562999999999999</v>
      </c>
      <c r="I176" s="195"/>
      <c r="J176" s="13"/>
      <c r="K176" s="13"/>
      <c r="L176" s="190"/>
      <c r="M176" s="196"/>
      <c r="N176" s="197"/>
      <c r="O176" s="197"/>
      <c r="P176" s="197"/>
      <c r="Q176" s="197"/>
      <c r="R176" s="197"/>
      <c r="S176" s="197"/>
      <c r="T176" s="19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92" t="s">
        <v>192</v>
      </c>
      <c r="AU176" s="192" t="s">
        <v>85</v>
      </c>
      <c r="AV176" s="13" t="s">
        <v>85</v>
      </c>
      <c r="AW176" s="13" t="s">
        <v>3</v>
      </c>
      <c r="AX176" s="13" t="s">
        <v>83</v>
      </c>
      <c r="AY176" s="192" t="s">
        <v>155</v>
      </c>
    </row>
    <row r="177" s="2" customFormat="1" ht="24.15" customHeight="1">
      <c r="A177" s="38"/>
      <c r="B177" s="171"/>
      <c r="C177" s="172" t="s">
        <v>189</v>
      </c>
      <c r="D177" s="172" t="s">
        <v>158</v>
      </c>
      <c r="E177" s="173" t="s">
        <v>323</v>
      </c>
      <c r="F177" s="174" t="s">
        <v>324</v>
      </c>
      <c r="G177" s="175" t="s">
        <v>161</v>
      </c>
      <c r="H177" s="176">
        <v>0.26300000000000001</v>
      </c>
      <c r="I177" s="177"/>
      <c r="J177" s="178">
        <f>ROUND(I177*H177,2)</f>
        <v>0</v>
      </c>
      <c r="K177" s="174" t="s">
        <v>162</v>
      </c>
      <c r="L177" s="39"/>
      <c r="M177" s="179" t="s">
        <v>1</v>
      </c>
      <c r="N177" s="180" t="s">
        <v>40</v>
      </c>
      <c r="O177" s="77"/>
      <c r="P177" s="181">
        <f>O177*H177</f>
        <v>0</v>
      </c>
      <c r="Q177" s="181">
        <v>0</v>
      </c>
      <c r="R177" s="181">
        <f>Q177*H177</f>
        <v>0</v>
      </c>
      <c r="S177" s="181">
        <v>0</v>
      </c>
      <c r="T177" s="182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83" t="s">
        <v>189</v>
      </c>
      <c r="AT177" s="183" t="s">
        <v>158</v>
      </c>
      <c r="AU177" s="183" t="s">
        <v>85</v>
      </c>
      <c r="AY177" s="18" t="s">
        <v>155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8" t="s">
        <v>83</v>
      </c>
      <c r="BK177" s="184">
        <f>ROUND(I177*H177,2)</f>
        <v>0</v>
      </c>
      <c r="BL177" s="18" t="s">
        <v>189</v>
      </c>
      <c r="BM177" s="183" t="s">
        <v>325</v>
      </c>
    </row>
    <row r="178" s="2" customFormat="1">
      <c r="A178" s="38"/>
      <c r="B178" s="39"/>
      <c r="C178" s="38"/>
      <c r="D178" s="185" t="s">
        <v>165</v>
      </c>
      <c r="E178" s="38"/>
      <c r="F178" s="186" t="s">
        <v>326</v>
      </c>
      <c r="G178" s="38"/>
      <c r="H178" s="38"/>
      <c r="I178" s="187"/>
      <c r="J178" s="38"/>
      <c r="K178" s="38"/>
      <c r="L178" s="39"/>
      <c r="M178" s="188"/>
      <c r="N178" s="189"/>
      <c r="O178" s="77"/>
      <c r="P178" s="77"/>
      <c r="Q178" s="77"/>
      <c r="R178" s="77"/>
      <c r="S178" s="77"/>
      <c r="T178" s="78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8" t="s">
        <v>165</v>
      </c>
      <c r="AU178" s="18" t="s">
        <v>85</v>
      </c>
    </row>
    <row r="179" s="12" customFormat="1" ht="22.8" customHeight="1">
      <c r="A179" s="12"/>
      <c r="B179" s="158"/>
      <c r="C179" s="12"/>
      <c r="D179" s="159" t="s">
        <v>74</v>
      </c>
      <c r="E179" s="169" t="s">
        <v>216</v>
      </c>
      <c r="F179" s="169" t="s">
        <v>217</v>
      </c>
      <c r="G179" s="12"/>
      <c r="H179" s="12"/>
      <c r="I179" s="161"/>
      <c r="J179" s="170">
        <f>BK179</f>
        <v>0</v>
      </c>
      <c r="K179" s="12"/>
      <c r="L179" s="158"/>
      <c r="M179" s="163"/>
      <c r="N179" s="164"/>
      <c r="O179" s="164"/>
      <c r="P179" s="165">
        <f>SUM(P180:P203)</f>
        <v>0</v>
      </c>
      <c r="Q179" s="164"/>
      <c r="R179" s="165">
        <f>SUM(R180:R203)</f>
        <v>0.066757999999999998</v>
      </c>
      <c r="S179" s="164"/>
      <c r="T179" s="166">
        <f>SUM(T180:T203)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59" t="s">
        <v>85</v>
      </c>
      <c r="AT179" s="167" t="s">
        <v>74</v>
      </c>
      <c r="AU179" s="167" t="s">
        <v>83</v>
      </c>
      <c r="AY179" s="159" t="s">
        <v>155</v>
      </c>
      <c r="BK179" s="168">
        <f>SUM(BK180:BK203)</f>
        <v>0</v>
      </c>
    </row>
    <row r="180" s="2" customFormat="1" ht="33" customHeight="1">
      <c r="A180" s="38"/>
      <c r="B180" s="171"/>
      <c r="C180" s="172" t="s">
        <v>331</v>
      </c>
      <c r="D180" s="172" t="s">
        <v>158</v>
      </c>
      <c r="E180" s="173" t="s">
        <v>652</v>
      </c>
      <c r="F180" s="174" t="s">
        <v>653</v>
      </c>
      <c r="G180" s="175" t="s">
        <v>221</v>
      </c>
      <c r="H180" s="176">
        <v>6.5999999999999996</v>
      </c>
      <c r="I180" s="177"/>
      <c r="J180" s="178">
        <f>ROUND(I180*H180,2)</f>
        <v>0</v>
      </c>
      <c r="K180" s="174" t="s">
        <v>162</v>
      </c>
      <c r="L180" s="39"/>
      <c r="M180" s="179" t="s">
        <v>1</v>
      </c>
      <c r="N180" s="180" t="s">
        <v>40</v>
      </c>
      <c r="O180" s="77"/>
      <c r="P180" s="181">
        <f>O180*H180</f>
        <v>0</v>
      </c>
      <c r="Q180" s="181">
        <v>0.00106</v>
      </c>
      <c r="R180" s="181">
        <f>Q180*H180</f>
        <v>0.0069959999999999996</v>
      </c>
      <c r="S180" s="181">
        <v>0</v>
      </c>
      <c r="T180" s="182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83" t="s">
        <v>189</v>
      </c>
      <c r="AT180" s="183" t="s">
        <v>158</v>
      </c>
      <c r="AU180" s="183" t="s">
        <v>85</v>
      </c>
      <c r="AY180" s="18" t="s">
        <v>155</v>
      </c>
      <c r="BE180" s="184">
        <f>IF(N180="základní",J180,0)</f>
        <v>0</v>
      </c>
      <c r="BF180" s="184">
        <f>IF(N180="snížená",J180,0)</f>
        <v>0</v>
      </c>
      <c r="BG180" s="184">
        <f>IF(N180="zákl. přenesená",J180,0)</f>
        <v>0</v>
      </c>
      <c r="BH180" s="184">
        <f>IF(N180="sníž. přenesená",J180,0)</f>
        <v>0</v>
      </c>
      <c r="BI180" s="184">
        <f>IF(N180="nulová",J180,0)</f>
        <v>0</v>
      </c>
      <c r="BJ180" s="18" t="s">
        <v>83</v>
      </c>
      <c r="BK180" s="184">
        <f>ROUND(I180*H180,2)</f>
        <v>0</v>
      </c>
      <c r="BL180" s="18" t="s">
        <v>189</v>
      </c>
      <c r="BM180" s="183" t="s">
        <v>654</v>
      </c>
    </row>
    <row r="181" s="2" customFormat="1">
      <c r="A181" s="38"/>
      <c r="B181" s="39"/>
      <c r="C181" s="38"/>
      <c r="D181" s="185" t="s">
        <v>165</v>
      </c>
      <c r="E181" s="38"/>
      <c r="F181" s="186" t="s">
        <v>655</v>
      </c>
      <c r="G181" s="38"/>
      <c r="H181" s="38"/>
      <c r="I181" s="187"/>
      <c r="J181" s="38"/>
      <c r="K181" s="38"/>
      <c r="L181" s="39"/>
      <c r="M181" s="188"/>
      <c r="N181" s="189"/>
      <c r="O181" s="77"/>
      <c r="P181" s="77"/>
      <c r="Q181" s="77"/>
      <c r="R181" s="77"/>
      <c r="S181" s="77"/>
      <c r="T181" s="78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8" t="s">
        <v>165</v>
      </c>
      <c r="AU181" s="18" t="s">
        <v>85</v>
      </c>
    </row>
    <row r="182" s="13" customFormat="1">
      <c r="A182" s="13"/>
      <c r="B182" s="190"/>
      <c r="C182" s="13"/>
      <c r="D182" s="191" t="s">
        <v>192</v>
      </c>
      <c r="E182" s="192" t="s">
        <v>1</v>
      </c>
      <c r="F182" s="193" t="s">
        <v>781</v>
      </c>
      <c r="G182" s="13"/>
      <c r="H182" s="194">
        <v>6.5999999999999996</v>
      </c>
      <c r="I182" s="195"/>
      <c r="J182" s="13"/>
      <c r="K182" s="13"/>
      <c r="L182" s="190"/>
      <c r="M182" s="196"/>
      <c r="N182" s="197"/>
      <c r="O182" s="197"/>
      <c r="P182" s="197"/>
      <c r="Q182" s="197"/>
      <c r="R182" s="197"/>
      <c r="S182" s="197"/>
      <c r="T182" s="19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2" t="s">
        <v>192</v>
      </c>
      <c r="AU182" s="192" t="s">
        <v>85</v>
      </c>
      <c r="AV182" s="13" t="s">
        <v>85</v>
      </c>
      <c r="AW182" s="13" t="s">
        <v>31</v>
      </c>
      <c r="AX182" s="13" t="s">
        <v>83</v>
      </c>
      <c r="AY182" s="192" t="s">
        <v>155</v>
      </c>
    </row>
    <row r="183" s="2" customFormat="1" ht="24.15" customHeight="1">
      <c r="A183" s="38"/>
      <c r="B183" s="171"/>
      <c r="C183" s="172" t="s">
        <v>336</v>
      </c>
      <c r="D183" s="172" t="s">
        <v>158</v>
      </c>
      <c r="E183" s="173" t="s">
        <v>656</v>
      </c>
      <c r="F183" s="174" t="s">
        <v>657</v>
      </c>
      <c r="G183" s="175" t="s">
        <v>221</v>
      </c>
      <c r="H183" s="176">
        <v>12</v>
      </c>
      <c r="I183" s="177"/>
      <c r="J183" s="178">
        <f>ROUND(I183*H183,2)</f>
        <v>0</v>
      </c>
      <c r="K183" s="174" t="s">
        <v>162</v>
      </c>
      <c r="L183" s="39"/>
      <c r="M183" s="179" t="s">
        <v>1</v>
      </c>
      <c r="N183" s="180" t="s">
        <v>40</v>
      </c>
      <c r="O183" s="77"/>
      <c r="P183" s="181">
        <f>O183*H183</f>
        <v>0</v>
      </c>
      <c r="Q183" s="181">
        <v>0.00077999999999999999</v>
      </c>
      <c r="R183" s="181">
        <f>Q183*H183</f>
        <v>0.0093600000000000003</v>
      </c>
      <c r="S183" s="181">
        <v>0</v>
      </c>
      <c r="T183" s="182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83" t="s">
        <v>189</v>
      </c>
      <c r="AT183" s="183" t="s">
        <v>158</v>
      </c>
      <c r="AU183" s="183" t="s">
        <v>85</v>
      </c>
      <c r="AY183" s="18" t="s">
        <v>155</v>
      </c>
      <c r="BE183" s="184">
        <f>IF(N183="základní",J183,0)</f>
        <v>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18" t="s">
        <v>83</v>
      </c>
      <c r="BK183" s="184">
        <f>ROUND(I183*H183,2)</f>
        <v>0</v>
      </c>
      <c r="BL183" s="18" t="s">
        <v>189</v>
      </c>
      <c r="BM183" s="183" t="s">
        <v>658</v>
      </c>
    </row>
    <row r="184" s="2" customFormat="1">
      <c r="A184" s="38"/>
      <c r="B184" s="39"/>
      <c r="C184" s="38"/>
      <c r="D184" s="185" t="s">
        <v>165</v>
      </c>
      <c r="E184" s="38"/>
      <c r="F184" s="186" t="s">
        <v>659</v>
      </c>
      <c r="G184" s="38"/>
      <c r="H184" s="38"/>
      <c r="I184" s="187"/>
      <c r="J184" s="38"/>
      <c r="K184" s="38"/>
      <c r="L184" s="39"/>
      <c r="M184" s="188"/>
      <c r="N184" s="189"/>
      <c r="O184" s="77"/>
      <c r="P184" s="77"/>
      <c r="Q184" s="77"/>
      <c r="R184" s="77"/>
      <c r="S184" s="77"/>
      <c r="T184" s="78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8" t="s">
        <v>165</v>
      </c>
      <c r="AU184" s="18" t="s">
        <v>85</v>
      </c>
    </row>
    <row r="185" s="13" customFormat="1">
      <c r="A185" s="13"/>
      <c r="B185" s="190"/>
      <c r="C185" s="13"/>
      <c r="D185" s="191" t="s">
        <v>192</v>
      </c>
      <c r="E185" s="192" t="s">
        <v>1</v>
      </c>
      <c r="F185" s="193" t="s">
        <v>195</v>
      </c>
      <c r="G185" s="13"/>
      <c r="H185" s="194">
        <v>6</v>
      </c>
      <c r="I185" s="195"/>
      <c r="J185" s="13"/>
      <c r="K185" s="13"/>
      <c r="L185" s="190"/>
      <c r="M185" s="196"/>
      <c r="N185" s="197"/>
      <c r="O185" s="197"/>
      <c r="P185" s="197"/>
      <c r="Q185" s="197"/>
      <c r="R185" s="197"/>
      <c r="S185" s="197"/>
      <c r="T185" s="19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92" t="s">
        <v>192</v>
      </c>
      <c r="AU185" s="192" t="s">
        <v>85</v>
      </c>
      <c r="AV185" s="13" t="s">
        <v>85</v>
      </c>
      <c r="AW185" s="13" t="s">
        <v>31</v>
      </c>
      <c r="AX185" s="13" t="s">
        <v>75</v>
      </c>
      <c r="AY185" s="192" t="s">
        <v>155</v>
      </c>
    </row>
    <row r="186" s="13" customFormat="1">
      <c r="A186" s="13"/>
      <c r="B186" s="190"/>
      <c r="C186" s="13"/>
      <c r="D186" s="191" t="s">
        <v>192</v>
      </c>
      <c r="E186" s="192" t="s">
        <v>1</v>
      </c>
      <c r="F186" s="193" t="s">
        <v>195</v>
      </c>
      <c r="G186" s="13"/>
      <c r="H186" s="194">
        <v>6</v>
      </c>
      <c r="I186" s="195"/>
      <c r="J186" s="13"/>
      <c r="K186" s="13"/>
      <c r="L186" s="190"/>
      <c r="M186" s="196"/>
      <c r="N186" s="197"/>
      <c r="O186" s="197"/>
      <c r="P186" s="197"/>
      <c r="Q186" s="197"/>
      <c r="R186" s="197"/>
      <c r="S186" s="197"/>
      <c r="T186" s="19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92" t="s">
        <v>192</v>
      </c>
      <c r="AU186" s="192" t="s">
        <v>85</v>
      </c>
      <c r="AV186" s="13" t="s">
        <v>85</v>
      </c>
      <c r="AW186" s="13" t="s">
        <v>31</v>
      </c>
      <c r="AX186" s="13" t="s">
        <v>75</v>
      </c>
      <c r="AY186" s="192" t="s">
        <v>155</v>
      </c>
    </row>
    <row r="187" s="14" customFormat="1">
      <c r="A187" s="14"/>
      <c r="B187" s="199"/>
      <c r="C187" s="14"/>
      <c r="D187" s="191" t="s">
        <v>192</v>
      </c>
      <c r="E187" s="200" t="s">
        <v>1</v>
      </c>
      <c r="F187" s="201" t="s">
        <v>194</v>
      </c>
      <c r="G187" s="14"/>
      <c r="H187" s="202">
        <v>12</v>
      </c>
      <c r="I187" s="203"/>
      <c r="J187" s="14"/>
      <c r="K187" s="14"/>
      <c r="L187" s="199"/>
      <c r="M187" s="204"/>
      <c r="N187" s="205"/>
      <c r="O187" s="205"/>
      <c r="P187" s="205"/>
      <c r="Q187" s="205"/>
      <c r="R187" s="205"/>
      <c r="S187" s="205"/>
      <c r="T187" s="20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00" t="s">
        <v>192</v>
      </c>
      <c r="AU187" s="200" t="s">
        <v>85</v>
      </c>
      <c r="AV187" s="14" t="s">
        <v>163</v>
      </c>
      <c r="AW187" s="14" t="s">
        <v>31</v>
      </c>
      <c r="AX187" s="14" t="s">
        <v>83</v>
      </c>
      <c r="AY187" s="200" t="s">
        <v>155</v>
      </c>
    </row>
    <row r="188" s="2" customFormat="1" ht="24.15" customHeight="1">
      <c r="A188" s="38"/>
      <c r="B188" s="171"/>
      <c r="C188" s="172" t="s">
        <v>342</v>
      </c>
      <c r="D188" s="172" t="s">
        <v>158</v>
      </c>
      <c r="E188" s="173" t="s">
        <v>793</v>
      </c>
      <c r="F188" s="174" t="s">
        <v>794</v>
      </c>
      <c r="G188" s="175" t="s">
        <v>221</v>
      </c>
      <c r="H188" s="176">
        <v>6</v>
      </c>
      <c r="I188" s="177"/>
      <c r="J188" s="178">
        <f>ROUND(I188*H188,2)</f>
        <v>0</v>
      </c>
      <c r="K188" s="174" t="s">
        <v>178</v>
      </c>
      <c r="L188" s="39"/>
      <c r="M188" s="179" t="s">
        <v>1</v>
      </c>
      <c r="N188" s="180" t="s">
        <v>40</v>
      </c>
      <c r="O188" s="77"/>
      <c r="P188" s="181">
        <f>O188*H188</f>
        <v>0</v>
      </c>
      <c r="Q188" s="181">
        <v>0.0017700000000000001</v>
      </c>
      <c r="R188" s="181">
        <f>Q188*H188</f>
        <v>0.010620000000000001</v>
      </c>
      <c r="S188" s="181">
        <v>0</v>
      </c>
      <c r="T188" s="182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183" t="s">
        <v>189</v>
      </c>
      <c r="AT188" s="183" t="s">
        <v>158</v>
      </c>
      <c r="AU188" s="183" t="s">
        <v>85</v>
      </c>
      <c r="AY188" s="18" t="s">
        <v>155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18" t="s">
        <v>83</v>
      </c>
      <c r="BK188" s="184">
        <f>ROUND(I188*H188,2)</f>
        <v>0</v>
      </c>
      <c r="BL188" s="18" t="s">
        <v>189</v>
      </c>
      <c r="BM188" s="183" t="s">
        <v>795</v>
      </c>
    </row>
    <row r="189" s="2" customFormat="1">
      <c r="A189" s="38"/>
      <c r="B189" s="39"/>
      <c r="C189" s="38"/>
      <c r="D189" s="185" t="s">
        <v>165</v>
      </c>
      <c r="E189" s="38"/>
      <c r="F189" s="186" t="s">
        <v>796</v>
      </c>
      <c r="G189" s="38"/>
      <c r="H189" s="38"/>
      <c r="I189" s="187"/>
      <c r="J189" s="38"/>
      <c r="K189" s="38"/>
      <c r="L189" s="39"/>
      <c r="M189" s="188"/>
      <c r="N189" s="189"/>
      <c r="O189" s="77"/>
      <c r="P189" s="77"/>
      <c r="Q189" s="77"/>
      <c r="R189" s="77"/>
      <c r="S189" s="77"/>
      <c r="T189" s="78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8" t="s">
        <v>165</v>
      </c>
      <c r="AU189" s="18" t="s">
        <v>85</v>
      </c>
    </row>
    <row r="190" s="13" customFormat="1">
      <c r="A190" s="13"/>
      <c r="B190" s="190"/>
      <c r="C190" s="13"/>
      <c r="D190" s="191" t="s">
        <v>192</v>
      </c>
      <c r="E190" s="192" t="s">
        <v>1</v>
      </c>
      <c r="F190" s="193" t="s">
        <v>195</v>
      </c>
      <c r="G190" s="13"/>
      <c r="H190" s="194">
        <v>6</v>
      </c>
      <c r="I190" s="195"/>
      <c r="J190" s="13"/>
      <c r="K190" s="13"/>
      <c r="L190" s="190"/>
      <c r="M190" s="196"/>
      <c r="N190" s="197"/>
      <c r="O190" s="197"/>
      <c r="P190" s="197"/>
      <c r="Q190" s="197"/>
      <c r="R190" s="197"/>
      <c r="S190" s="197"/>
      <c r="T190" s="19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92" t="s">
        <v>192</v>
      </c>
      <c r="AU190" s="192" t="s">
        <v>85</v>
      </c>
      <c r="AV190" s="13" t="s">
        <v>85</v>
      </c>
      <c r="AW190" s="13" t="s">
        <v>31</v>
      </c>
      <c r="AX190" s="13" t="s">
        <v>83</v>
      </c>
      <c r="AY190" s="192" t="s">
        <v>155</v>
      </c>
    </row>
    <row r="191" s="2" customFormat="1" ht="33" customHeight="1">
      <c r="A191" s="38"/>
      <c r="B191" s="171"/>
      <c r="C191" s="172" t="s">
        <v>347</v>
      </c>
      <c r="D191" s="172" t="s">
        <v>158</v>
      </c>
      <c r="E191" s="173" t="s">
        <v>439</v>
      </c>
      <c r="F191" s="174" t="s">
        <v>440</v>
      </c>
      <c r="G191" s="175" t="s">
        <v>221</v>
      </c>
      <c r="H191" s="176">
        <v>5.2000000000000002</v>
      </c>
      <c r="I191" s="177"/>
      <c r="J191" s="178">
        <f>ROUND(I191*H191,2)</f>
        <v>0</v>
      </c>
      <c r="K191" s="174" t="s">
        <v>178</v>
      </c>
      <c r="L191" s="39"/>
      <c r="M191" s="179" t="s">
        <v>1</v>
      </c>
      <c r="N191" s="180" t="s">
        <v>40</v>
      </c>
      <c r="O191" s="77"/>
      <c r="P191" s="181">
        <f>O191*H191</f>
        <v>0</v>
      </c>
      <c r="Q191" s="181">
        <v>0.0043800000000000002</v>
      </c>
      <c r="R191" s="181">
        <f>Q191*H191</f>
        <v>0.022776000000000001</v>
      </c>
      <c r="S191" s="181">
        <v>0</v>
      </c>
      <c r="T191" s="182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183" t="s">
        <v>189</v>
      </c>
      <c r="AT191" s="183" t="s">
        <v>158</v>
      </c>
      <c r="AU191" s="183" t="s">
        <v>85</v>
      </c>
      <c r="AY191" s="18" t="s">
        <v>155</v>
      </c>
      <c r="BE191" s="184">
        <f>IF(N191="základní",J191,0)</f>
        <v>0</v>
      </c>
      <c r="BF191" s="184">
        <f>IF(N191="snížená",J191,0)</f>
        <v>0</v>
      </c>
      <c r="BG191" s="184">
        <f>IF(N191="zákl. přenesená",J191,0)</f>
        <v>0</v>
      </c>
      <c r="BH191" s="184">
        <f>IF(N191="sníž. přenesená",J191,0)</f>
        <v>0</v>
      </c>
      <c r="BI191" s="184">
        <f>IF(N191="nulová",J191,0)</f>
        <v>0</v>
      </c>
      <c r="BJ191" s="18" t="s">
        <v>83</v>
      </c>
      <c r="BK191" s="184">
        <f>ROUND(I191*H191,2)</f>
        <v>0</v>
      </c>
      <c r="BL191" s="18" t="s">
        <v>189</v>
      </c>
      <c r="BM191" s="183" t="s">
        <v>441</v>
      </c>
    </row>
    <row r="192" s="2" customFormat="1">
      <c r="A192" s="38"/>
      <c r="B192" s="39"/>
      <c r="C192" s="38"/>
      <c r="D192" s="185" t="s">
        <v>165</v>
      </c>
      <c r="E192" s="38"/>
      <c r="F192" s="186" t="s">
        <v>442</v>
      </c>
      <c r="G192" s="38"/>
      <c r="H192" s="38"/>
      <c r="I192" s="187"/>
      <c r="J192" s="38"/>
      <c r="K192" s="38"/>
      <c r="L192" s="39"/>
      <c r="M192" s="188"/>
      <c r="N192" s="189"/>
      <c r="O192" s="77"/>
      <c r="P192" s="77"/>
      <c r="Q192" s="77"/>
      <c r="R192" s="77"/>
      <c r="S192" s="77"/>
      <c r="T192" s="78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8" t="s">
        <v>165</v>
      </c>
      <c r="AU192" s="18" t="s">
        <v>85</v>
      </c>
    </row>
    <row r="193" s="13" customFormat="1">
      <c r="A193" s="13"/>
      <c r="B193" s="190"/>
      <c r="C193" s="13"/>
      <c r="D193" s="191" t="s">
        <v>192</v>
      </c>
      <c r="E193" s="192" t="s">
        <v>1</v>
      </c>
      <c r="F193" s="193" t="s">
        <v>780</v>
      </c>
      <c r="G193" s="13"/>
      <c r="H193" s="194">
        <v>5.2000000000000002</v>
      </c>
      <c r="I193" s="195"/>
      <c r="J193" s="13"/>
      <c r="K193" s="13"/>
      <c r="L193" s="190"/>
      <c r="M193" s="196"/>
      <c r="N193" s="197"/>
      <c r="O193" s="197"/>
      <c r="P193" s="197"/>
      <c r="Q193" s="197"/>
      <c r="R193" s="197"/>
      <c r="S193" s="197"/>
      <c r="T193" s="19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92" t="s">
        <v>192</v>
      </c>
      <c r="AU193" s="192" t="s">
        <v>85</v>
      </c>
      <c r="AV193" s="13" t="s">
        <v>85</v>
      </c>
      <c r="AW193" s="13" t="s">
        <v>31</v>
      </c>
      <c r="AX193" s="13" t="s">
        <v>83</v>
      </c>
      <c r="AY193" s="192" t="s">
        <v>155</v>
      </c>
    </row>
    <row r="194" s="2" customFormat="1" ht="24.15" customHeight="1">
      <c r="A194" s="38"/>
      <c r="B194" s="171"/>
      <c r="C194" s="172" t="s">
        <v>7</v>
      </c>
      <c r="D194" s="172" t="s">
        <v>158</v>
      </c>
      <c r="E194" s="173" t="s">
        <v>763</v>
      </c>
      <c r="F194" s="174" t="s">
        <v>764</v>
      </c>
      <c r="G194" s="175" t="s">
        <v>221</v>
      </c>
      <c r="H194" s="176">
        <v>6.5999999999999996</v>
      </c>
      <c r="I194" s="177"/>
      <c r="J194" s="178">
        <f>ROUND(I194*H194,2)</f>
        <v>0</v>
      </c>
      <c r="K194" s="174" t="s">
        <v>178</v>
      </c>
      <c r="L194" s="39"/>
      <c r="M194" s="179" t="s">
        <v>1</v>
      </c>
      <c r="N194" s="180" t="s">
        <v>40</v>
      </c>
      <c r="O194" s="77"/>
      <c r="P194" s="181">
        <f>O194*H194</f>
        <v>0</v>
      </c>
      <c r="Q194" s="181">
        <v>0.0027399999999999998</v>
      </c>
      <c r="R194" s="181">
        <f>Q194*H194</f>
        <v>0.018083999999999999</v>
      </c>
      <c r="S194" s="181">
        <v>0</v>
      </c>
      <c r="T194" s="182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183" t="s">
        <v>189</v>
      </c>
      <c r="AT194" s="183" t="s">
        <v>158</v>
      </c>
      <c r="AU194" s="183" t="s">
        <v>85</v>
      </c>
      <c r="AY194" s="18" t="s">
        <v>155</v>
      </c>
      <c r="BE194" s="184">
        <f>IF(N194="základní",J194,0)</f>
        <v>0</v>
      </c>
      <c r="BF194" s="184">
        <f>IF(N194="snížená",J194,0)</f>
        <v>0</v>
      </c>
      <c r="BG194" s="184">
        <f>IF(N194="zákl. přenesená",J194,0)</f>
        <v>0</v>
      </c>
      <c r="BH194" s="184">
        <f>IF(N194="sníž. přenesená",J194,0)</f>
        <v>0</v>
      </c>
      <c r="BI194" s="184">
        <f>IF(N194="nulová",J194,0)</f>
        <v>0</v>
      </c>
      <c r="BJ194" s="18" t="s">
        <v>83</v>
      </c>
      <c r="BK194" s="184">
        <f>ROUND(I194*H194,2)</f>
        <v>0</v>
      </c>
      <c r="BL194" s="18" t="s">
        <v>189</v>
      </c>
      <c r="BM194" s="183" t="s">
        <v>765</v>
      </c>
    </row>
    <row r="195" s="2" customFormat="1">
      <c r="A195" s="38"/>
      <c r="B195" s="39"/>
      <c r="C195" s="38"/>
      <c r="D195" s="185" t="s">
        <v>165</v>
      </c>
      <c r="E195" s="38"/>
      <c r="F195" s="186" t="s">
        <v>766</v>
      </c>
      <c r="G195" s="38"/>
      <c r="H195" s="38"/>
      <c r="I195" s="187"/>
      <c r="J195" s="38"/>
      <c r="K195" s="38"/>
      <c r="L195" s="39"/>
      <c r="M195" s="188"/>
      <c r="N195" s="189"/>
      <c r="O195" s="77"/>
      <c r="P195" s="77"/>
      <c r="Q195" s="77"/>
      <c r="R195" s="77"/>
      <c r="S195" s="77"/>
      <c r="T195" s="78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8" t="s">
        <v>165</v>
      </c>
      <c r="AU195" s="18" t="s">
        <v>85</v>
      </c>
    </row>
    <row r="196" s="13" customFormat="1">
      <c r="A196" s="13"/>
      <c r="B196" s="190"/>
      <c r="C196" s="13"/>
      <c r="D196" s="191" t="s">
        <v>192</v>
      </c>
      <c r="E196" s="192" t="s">
        <v>1</v>
      </c>
      <c r="F196" s="193" t="s">
        <v>781</v>
      </c>
      <c r="G196" s="13"/>
      <c r="H196" s="194">
        <v>6.5999999999999996</v>
      </c>
      <c r="I196" s="195"/>
      <c r="J196" s="13"/>
      <c r="K196" s="13"/>
      <c r="L196" s="190"/>
      <c r="M196" s="196"/>
      <c r="N196" s="197"/>
      <c r="O196" s="197"/>
      <c r="P196" s="197"/>
      <c r="Q196" s="197"/>
      <c r="R196" s="197"/>
      <c r="S196" s="197"/>
      <c r="T196" s="19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92" t="s">
        <v>192</v>
      </c>
      <c r="AU196" s="192" t="s">
        <v>85</v>
      </c>
      <c r="AV196" s="13" t="s">
        <v>85</v>
      </c>
      <c r="AW196" s="13" t="s">
        <v>31</v>
      </c>
      <c r="AX196" s="13" t="s">
        <v>83</v>
      </c>
      <c r="AY196" s="192" t="s">
        <v>155</v>
      </c>
    </row>
    <row r="197" s="2" customFormat="1" ht="24.15" customHeight="1">
      <c r="A197" s="38"/>
      <c r="B197" s="171"/>
      <c r="C197" s="172" t="s">
        <v>354</v>
      </c>
      <c r="D197" s="172" t="s">
        <v>158</v>
      </c>
      <c r="E197" s="173" t="s">
        <v>767</v>
      </c>
      <c r="F197" s="174" t="s">
        <v>768</v>
      </c>
      <c r="G197" s="175" t="s">
        <v>213</v>
      </c>
      <c r="H197" s="176">
        <v>1</v>
      </c>
      <c r="I197" s="177"/>
      <c r="J197" s="178">
        <f>ROUND(I197*H197,2)</f>
        <v>0</v>
      </c>
      <c r="K197" s="174" t="s">
        <v>178</v>
      </c>
      <c r="L197" s="39"/>
      <c r="M197" s="179" t="s">
        <v>1</v>
      </c>
      <c r="N197" s="180" t="s">
        <v>40</v>
      </c>
      <c r="O197" s="77"/>
      <c r="P197" s="181">
        <f>O197*H197</f>
        <v>0</v>
      </c>
      <c r="Q197" s="181">
        <v>0.00044000000000000002</v>
      </c>
      <c r="R197" s="181">
        <f>Q197*H197</f>
        <v>0.00044000000000000002</v>
      </c>
      <c r="S197" s="181">
        <v>0</v>
      </c>
      <c r="T197" s="182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183" t="s">
        <v>189</v>
      </c>
      <c r="AT197" s="183" t="s">
        <v>158</v>
      </c>
      <c r="AU197" s="183" t="s">
        <v>85</v>
      </c>
      <c r="AY197" s="18" t="s">
        <v>155</v>
      </c>
      <c r="BE197" s="184">
        <f>IF(N197="základní",J197,0)</f>
        <v>0</v>
      </c>
      <c r="BF197" s="184">
        <f>IF(N197="snížená",J197,0)</f>
        <v>0</v>
      </c>
      <c r="BG197" s="184">
        <f>IF(N197="zákl. přenesená",J197,0)</f>
        <v>0</v>
      </c>
      <c r="BH197" s="184">
        <f>IF(N197="sníž. přenesená",J197,0)</f>
        <v>0</v>
      </c>
      <c r="BI197" s="184">
        <f>IF(N197="nulová",J197,0)</f>
        <v>0</v>
      </c>
      <c r="BJ197" s="18" t="s">
        <v>83</v>
      </c>
      <c r="BK197" s="184">
        <f>ROUND(I197*H197,2)</f>
        <v>0</v>
      </c>
      <c r="BL197" s="18" t="s">
        <v>189</v>
      </c>
      <c r="BM197" s="183" t="s">
        <v>769</v>
      </c>
    </row>
    <row r="198" s="2" customFormat="1">
      <c r="A198" s="38"/>
      <c r="B198" s="39"/>
      <c r="C198" s="38"/>
      <c r="D198" s="185" t="s">
        <v>165</v>
      </c>
      <c r="E198" s="38"/>
      <c r="F198" s="186" t="s">
        <v>770</v>
      </c>
      <c r="G198" s="38"/>
      <c r="H198" s="38"/>
      <c r="I198" s="187"/>
      <c r="J198" s="38"/>
      <c r="K198" s="38"/>
      <c r="L198" s="39"/>
      <c r="M198" s="188"/>
      <c r="N198" s="189"/>
      <c r="O198" s="77"/>
      <c r="P198" s="77"/>
      <c r="Q198" s="77"/>
      <c r="R198" s="77"/>
      <c r="S198" s="77"/>
      <c r="T198" s="78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8" t="s">
        <v>165</v>
      </c>
      <c r="AU198" s="18" t="s">
        <v>85</v>
      </c>
    </row>
    <row r="199" s="2" customFormat="1" ht="24.15" customHeight="1">
      <c r="A199" s="38"/>
      <c r="B199" s="171"/>
      <c r="C199" s="172" t="s">
        <v>359</v>
      </c>
      <c r="D199" s="172" t="s">
        <v>158</v>
      </c>
      <c r="E199" s="173" t="s">
        <v>771</v>
      </c>
      <c r="F199" s="174" t="s">
        <v>772</v>
      </c>
      <c r="G199" s="175" t="s">
        <v>221</v>
      </c>
      <c r="H199" s="176">
        <v>3.7999999999999998</v>
      </c>
      <c r="I199" s="177"/>
      <c r="J199" s="178">
        <f>ROUND(I199*H199,2)</f>
        <v>0</v>
      </c>
      <c r="K199" s="174" t="s">
        <v>178</v>
      </c>
      <c r="L199" s="39"/>
      <c r="M199" s="179" t="s">
        <v>1</v>
      </c>
      <c r="N199" s="180" t="s">
        <v>40</v>
      </c>
      <c r="O199" s="77"/>
      <c r="P199" s="181">
        <f>O199*H199</f>
        <v>0</v>
      </c>
      <c r="Q199" s="181">
        <v>0.0011100000000000001</v>
      </c>
      <c r="R199" s="181">
        <f>Q199*H199</f>
        <v>0.0042180000000000004</v>
      </c>
      <c r="S199" s="181">
        <v>0</v>
      </c>
      <c r="T199" s="182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183" t="s">
        <v>189</v>
      </c>
      <c r="AT199" s="183" t="s">
        <v>158</v>
      </c>
      <c r="AU199" s="183" t="s">
        <v>85</v>
      </c>
      <c r="AY199" s="18" t="s">
        <v>155</v>
      </c>
      <c r="BE199" s="184">
        <f>IF(N199="základní",J199,0)</f>
        <v>0</v>
      </c>
      <c r="BF199" s="184">
        <f>IF(N199="snížená",J199,0)</f>
        <v>0</v>
      </c>
      <c r="BG199" s="184">
        <f>IF(N199="zákl. přenesená",J199,0)</f>
        <v>0</v>
      </c>
      <c r="BH199" s="184">
        <f>IF(N199="sníž. přenesená",J199,0)</f>
        <v>0</v>
      </c>
      <c r="BI199" s="184">
        <f>IF(N199="nulová",J199,0)</f>
        <v>0</v>
      </c>
      <c r="BJ199" s="18" t="s">
        <v>83</v>
      </c>
      <c r="BK199" s="184">
        <f>ROUND(I199*H199,2)</f>
        <v>0</v>
      </c>
      <c r="BL199" s="18" t="s">
        <v>189</v>
      </c>
      <c r="BM199" s="183" t="s">
        <v>773</v>
      </c>
    </row>
    <row r="200" s="2" customFormat="1">
      <c r="A200" s="38"/>
      <c r="B200" s="39"/>
      <c r="C200" s="38"/>
      <c r="D200" s="185" t="s">
        <v>165</v>
      </c>
      <c r="E200" s="38"/>
      <c r="F200" s="186" t="s">
        <v>774</v>
      </c>
      <c r="G200" s="38"/>
      <c r="H200" s="38"/>
      <c r="I200" s="187"/>
      <c r="J200" s="38"/>
      <c r="K200" s="38"/>
      <c r="L200" s="39"/>
      <c r="M200" s="188"/>
      <c r="N200" s="189"/>
      <c r="O200" s="77"/>
      <c r="P200" s="77"/>
      <c r="Q200" s="77"/>
      <c r="R200" s="77"/>
      <c r="S200" s="77"/>
      <c r="T200" s="78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8" t="s">
        <v>165</v>
      </c>
      <c r="AU200" s="18" t="s">
        <v>85</v>
      </c>
    </row>
    <row r="201" s="13" customFormat="1">
      <c r="A201" s="13"/>
      <c r="B201" s="190"/>
      <c r="C201" s="13"/>
      <c r="D201" s="191" t="s">
        <v>192</v>
      </c>
      <c r="E201" s="192" t="s">
        <v>1</v>
      </c>
      <c r="F201" s="193" t="s">
        <v>739</v>
      </c>
      <c r="G201" s="13"/>
      <c r="H201" s="194">
        <v>3.7999999999999998</v>
      </c>
      <c r="I201" s="195"/>
      <c r="J201" s="13"/>
      <c r="K201" s="13"/>
      <c r="L201" s="190"/>
      <c r="M201" s="196"/>
      <c r="N201" s="197"/>
      <c r="O201" s="197"/>
      <c r="P201" s="197"/>
      <c r="Q201" s="197"/>
      <c r="R201" s="197"/>
      <c r="S201" s="197"/>
      <c r="T201" s="19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92" t="s">
        <v>192</v>
      </c>
      <c r="AU201" s="192" t="s">
        <v>85</v>
      </c>
      <c r="AV201" s="13" t="s">
        <v>85</v>
      </c>
      <c r="AW201" s="13" t="s">
        <v>31</v>
      </c>
      <c r="AX201" s="13" t="s">
        <v>83</v>
      </c>
      <c r="AY201" s="192" t="s">
        <v>155</v>
      </c>
    </row>
    <row r="202" s="2" customFormat="1" ht="24.15" customHeight="1">
      <c r="A202" s="38"/>
      <c r="B202" s="171"/>
      <c r="C202" s="172" t="s">
        <v>364</v>
      </c>
      <c r="D202" s="172" t="s">
        <v>158</v>
      </c>
      <c r="E202" s="173" t="s">
        <v>455</v>
      </c>
      <c r="F202" s="174" t="s">
        <v>456</v>
      </c>
      <c r="G202" s="175" t="s">
        <v>161</v>
      </c>
      <c r="H202" s="176">
        <v>0.071999999999999995</v>
      </c>
      <c r="I202" s="177"/>
      <c r="J202" s="178">
        <f>ROUND(I202*H202,2)</f>
        <v>0</v>
      </c>
      <c r="K202" s="174" t="s">
        <v>162</v>
      </c>
      <c r="L202" s="39"/>
      <c r="M202" s="179" t="s">
        <v>1</v>
      </c>
      <c r="N202" s="180" t="s">
        <v>40</v>
      </c>
      <c r="O202" s="77"/>
      <c r="P202" s="181">
        <f>O202*H202</f>
        <v>0</v>
      </c>
      <c r="Q202" s="181">
        <v>0</v>
      </c>
      <c r="R202" s="181">
        <f>Q202*H202</f>
        <v>0</v>
      </c>
      <c r="S202" s="181">
        <v>0</v>
      </c>
      <c r="T202" s="182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183" t="s">
        <v>189</v>
      </c>
      <c r="AT202" s="183" t="s">
        <v>158</v>
      </c>
      <c r="AU202" s="183" t="s">
        <v>85</v>
      </c>
      <c r="AY202" s="18" t="s">
        <v>155</v>
      </c>
      <c r="BE202" s="184">
        <f>IF(N202="základní",J202,0)</f>
        <v>0</v>
      </c>
      <c r="BF202" s="184">
        <f>IF(N202="snížená",J202,0)</f>
        <v>0</v>
      </c>
      <c r="BG202" s="184">
        <f>IF(N202="zákl. přenesená",J202,0)</f>
        <v>0</v>
      </c>
      <c r="BH202" s="184">
        <f>IF(N202="sníž. přenesená",J202,0)</f>
        <v>0</v>
      </c>
      <c r="BI202" s="184">
        <f>IF(N202="nulová",J202,0)</f>
        <v>0</v>
      </c>
      <c r="BJ202" s="18" t="s">
        <v>83</v>
      </c>
      <c r="BK202" s="184">
        <f>ROUND(I202*H202,2)</f>
        <v>0</v>
      </c>
      <c r="BL202" s="18" t="s">
        <v>189</v>
      </c>
      <c r="BM202" s="183" t="s">
        <v>457</v>
      </c>
    </row>
    <row r="203" s="2" customFormat="1">
      <c r="A203" s="38"/>
      <c r="B203" s="39"/>
      <c r="C203" s="38"/>
      <c r="D203" s="185" t="s">
        <v>165</v>
      </c>
      <c r="E203" s="38"/>
      <c r="F203" s="186" t="s">
        <v>458</v>
      </c>
      <c r="G203" s="38"/>
      <c r="H203" s="38"/>
      <c r="I203" s="187"/>
      <c r="J203" s="38"/>
      <c r="K203" s="38"/>
      <c r="L203" s="39"/>
      <c r="M203" s="188"/>
      <c r="N203" s="189"/>
      <c r="O203" s="77"/>
      <c r="P203" s="77"/>
      <c r="Q203" s="77"/>
      <c r="R203" s="77"/>
      <c r="S203" s="77"/>
      <c r="T203" s="78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8" t="s">
        <v>165</v>
      </c>
      <c r="AU203" s="18" t="s">
        <v>85</v>
      </c>
    </row>
    <row r="204" s="12" customFormat="1" ht="25.92" customHeight="1">
      <c r="A204" s="12"/>
      <c r="B204" s="158"/>
      <c r="C204" s="12"/>
      <c r="D204" s="159" t="s">
        <v>74</v>
      </c>
      <c r="E204" s="160" t="s">
        <v>244</v>
      </c>
      <c r="F204" s="160" t="s">
        <v>245</v>
      </c>
      <c r="G204" s="12"/>
      <c r="H204" s="12"/>
      <c r="I204" s="161"/>
      <c r="J204" s="162">
        <f>BK204</f>
        <v>0</v>
      </c>
      <c r="K204" s="12"/>
      <c r="L204" s="158"/>
      <c r="M204" s="163"/>
      <c r="N204" s="164"/>
      <c r="O204" s="164"/>
      <c r="P204" s="165">
        <v>0</v>
      </c>
      <c r="Q204" s="164"/>
      <c r="R204" s="165">
        <v>0</v>
      </c>
      <c r="S204" s="164"/>
      <c r="T204" s="166"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159" t="s">
        <v>171</v>
      </c>
      <c r="AT204" s="167" t="s">
        <v>74</v>
      </c>
      <c r="AU204" s="167" t="s">
        <v>75</v>
      </c>
      <c r="AY204" s="159" t="s">
        <v>155</v>
      </c>
      <c r="BK204" s="168">
        <v>0</v>
      </c>
    </row>
    <row r="205" s="12" customFormat="1" ht="25.92" customHeight="1">
      <c r="A205" s="12"/>
      <c r="B205" s="158"/>
      <c r="C205" s="12"/>
      <c r="D205" s="159" t="s">
        <v>74</v>
      </c>
      <c r="E205" s="160" t="s">
        <v>486</v>
      </c>
      <c r="F205" s="160" t="s">
        <v>487</v>
      </c>
      <c r="G205" s="12"/>
      <c r="H205" s="12"/>
      <c r="I205" s="161"/>
      <c r="J205" s="162">
        <f>BK205</f>
        <v>0</v>
      </c>
      <c r="K205" s="12"/>
      <c r="L205" s="158"/>
      <c r="M205" s="163"/>
      <c r="N205" s="164"/>
      <c r="O205" s="164"/>
      <c r="P205" s="165">
        <f>P206</f>
        <v>0</v>
      </c>
      <c r="Q205" s="164"/>
      <c r="R205" s="165">
        <f>R206</f>
        <v>0</v>
      </c>
      <c r="S205" s="164"/>
      <c r="T205" s="166">
        <f>T206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159" t="s">
        <v>185</v>
      </c>
      <c r="AT205" s="167" t="s">
        <v>74</v>
      </c>
      <c r="AU205" s="167" t="s">
        <v>75</v>
      </c>
      <c r="AY205" s="159" t="s">
        <v>155</v>
      </c>
      <c r="BK205" s="168">
        <f>BK206</f>
        <v>0</v>
      </c>
    </row>
    <row r="206" s="12" customFormat="1" ht="22.8" customHeight="1">
      <c r="A206" s="12"/>
      <c r="B206" s="158"/>
      <c r="C206" s="12"/>
      <c r="D206" s="159" t="s">
        <v>74</v>
      </c>
      <c r="E206" s="169" t="s">
        <v>488</v>
      </c>
      <c r="F206" s="169" t="s">
        <v>489</v>
      </c>
      <c r="G206" s="12"/>
      <c r="H206" s="12"/>
      <c r="I206" s="161"/>
      <c r="J206" s="170">
        <f>BK206</f>
        <v>0</v>
      </c>
      <c r="K206" s="12"/>
      <c r="L206" s="158"/>
      <c r="M206" s="163"/>
      <c r="N206" s="164"/>
      <c r="O206" s="164"/>
      <c r="P206" s="165">
        <f>SUM(P207:P212)</f>
        <v>0</v>
      </c>
      <c r="Q206" s="164"/>
      <c r="R206" s="165">
        <f>SUM(R207:R212)</f>
        <v>0</v>
      </c>
      <c r="S206" s="164"/>
      <c r="T206" s="166">
        <f>SUM(T207:T212)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59" t="s">
        <v>185</v>
      </c>
      <c r="AT206" s="167" t="s">
        <v>74</v>
      </c>
      <c r="AU206" s="167" t="s">
        <v>83</v>
      </c>
      <c r="AY206" s="159" t="s">
        <v>155</v>
      </c>
      <c r="BK206" s="168">
        <f>SUM(BK207:BK212)</f>
        <v>0</v>
      </c>
    </row>
    <row r="207" s="2" customFormat="1" ht="24.15" customHeight="1">
      <c r="A207" s="38"/>
      <c r="B207" s="171"/>
      <c r="C207" s="172" t="s">
        <v>367</v>
      </c>
      <c r="D207" s="172" t="s">
        <v>158</v>
      </c>
      <c r="E207" s="173" t="s">
        <v>502</v>
      </c>
      <c r="F207" s="174" t="s">
        <v>503</v>
      </c>
      <c r="G207" s="175" t="s">
        <v>221</v>
      </c>
      <c r="H207" s="176">
        <v>11.199999999999999</v>
      </c>
      <c r="I207" s="177"/>
      <c r="J207" s="178">
        <f>ROUND(I207*H207,2)</f>
        <v>0</v>
      </c>
      <c r="K207" s="174" t="s">
        <v>1</v>
      </c>
      <c r="L207" s="39"/>
      <c r="M207" s="179" t="s">
        <v>1</v>
      </c>
      <c r="N207" s="180" t="s">
        <v>40</v>
      </c>
      <c r="O207" s="77"/>
      <c r="P207" s="181">
        <f>O207*H207</f>
        <v>0</v>
      </c>
      <c r="Q207" s="181">
        <v>0</v>
      </c>
      <c r="R207" s="181">
        <f>Q207*H207</f>
        <v>0</v>
      </c>
      <c r="S207" s="181">
        <v>0</v>
      </c>
      <c r="T207" s="182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183" t="s">
        <v>494</v>
      </c>
      <c r="AT207" s="183" t="s">
        <v>158</v>
      </c>
      <c r="AU207" s="183" t="s">
        <v>85</v>
      </c>
      <c r="AY207" s="18" t="s">
        <v>155</v>
      </c>
      <c r="BE207" s="184">
        <f>IF(N207="základní",J207,0)</f>
        <v>0</v>
      </c>
      <c r="BF207" s="184">
        <f>IF(N207="snížená",J207,0)</f>
        <v>0</v>
      </c>
      <c r="BG207" s="184">
        <f>IF(N207="zákl. přenesená",J207,0)</f>
        <v>0</v>
      </c>
      <c r="BH207" s="184">
        <f>IF(N207="sníž. přenesená",J207,0)</f>
        <v>0</v>
      </c>
      <c r="BI207" s="184">
        <f>IF(N207="nulová",J207,0)</f>
        <v>0</v>
      </c>
      <c r="BJ207" s="18" t="s">
        <v>83</v>
      </c>
      <c r="BK207" s="184">
        <f>ROUND(I207*H207,2)</f>
        <v>0</v>
      </c>
      <c r="BL207" s="18" t="s">
        <v>494</v>
      </c>
      <c r="BM207" s="183" t="s">
        <v>504</v>
      </c>
    </row>
    <row r="208" s="13" customFormat="1">
      <c r="A208" s="13"/>
      <c r="B208" s="190"/>
      <c r="C208" s="13"/>
      <c r="D208" s="191" t="s">
        <v>192</v>
      </c>
      <c r="E208" s="192" t="s">
        <v>1</v>
      </c>
      <c r="F208" s="193" t="s">
        <v>195</v>
      </c>
      <c r="G208" s="13"/>
      <c r="H208" s="194">
        <v>6</v>
      </c>
      <c r="I208" s="195"/>
      <c r="J208" s="13"/>
      <c r="K208" s="13"/>
      <c r="L208" s="190"/>
      <c r="M208" s="196"/>
      <c r="N208" s="197"/>
      <c r="O208" s="197"/>
      <c r="P208" s="197"/>
      <c r="Q208" s="197"/>
      <c r="R208" s="197"/>
      <c r="S208" s="197"/>
      <c r="T208" s="19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92" t="s">
        <v>192</v>
      </c>
      <c r="AU208" s="192" t="s">
        <v>85</v>
      </c>
      <c r="AV208" s="13" t="s">
        <v>85</v>
      </c>
      <c r="AW208" s="13" t="s">
        <v>31</v>
      </c>
      <c r="AX208" s="13" t="s">
        <v>75</v>
      </c>
      <c r="AY208" s="192" t="s">
        <v>155</v>
      </c>
    </row>
    <row r="209" s="13" customFormat="1">
      <c r="A209" s="13"/>
      <c r="B209" s="190"/>
      <c r="C209" s="13"/>
      <c r="D209" s="191" t="s">
        <v>192</v>
      </c>
      <c r="E209" s="192" t="s">
        <v>1</v>
      </c>
      <c r="F209" s="193" t="s">
        <v>780</v>
      </c>
      <c r="G209" s="13"/>
      <c r="H209" s="194">
        <v>5.2000000000000002</v>
      </c>
      <c r="I209" s="195"/>
      <c r="J209" s="13"/>
      <c r="K209" s="13"/>
      <c r="L209" s="190"/>
      <c r="M209" s="196"/>
      <c r="N209" s="197"/>
      <c r="O209" s="197"/>
      <c r="P209" s="197"/>
      <c r="Q209" s="197"/>
      <c r="R209" s="197"/>
      <c r="S209" s="197"/>
      <c r="T209" s="19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92" t="s">
        <v>192</v>
      </c>
      <c r="AU209" s="192" t="s">
        <v>85</v>
      </c>
      <c r="AV209" s="13" t="s">
        <v>85</v>
      </c>
      <c r="AW209" s="13" t="s">
        <v>31</v>
      </c>
      <c r="AX209" s="13" t="s">
        <v>75</v>
      </c>
      <c r="AY209" s="192" t="s">
        <v>155</v>
      </c>
    </row>
    <row r="210" s="14" customFormat="1">
      <c r="A210" s="14"/>
      <c r="B210" s="199"/>
      <c r="C210" s="14"/>
      <c r="D210" s="191" t="s">
        <v>192</v>
      </c>
      <c r="E210" s="200" t="s">
        <v>1</v>
      </c>
      <c r="F210" s="201" t="s">
        <v>194</v>
      </c>
      <c r="G210" s="14"/>
      <c r="H210" s="202">
        <v>11.199999999999999</v>
      </c>
      <c r="I210" s="203"/>
      <c r="J210" s="14"/>
      <c r="K210" s="14"/>
      <c r="L210" s="199"/>
      <c r="M210" s="204"/>
      <c r="N210" s="205"/>
      <c r="O210" s="205"/>
      <c r="P210" s="205"/>
      <c r="Q210" s="205"/>
      <c r="R210" s="205"/>
      <c r="S210" s="205"/>
      <c r="T210" s="20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00" t="s">
        <v>192</v>
      </c>
      <c r="AU210" s="200" t="s">
        <v>85</v>
      </c>
      <c r="AV210" s="14" t="s">
        <v>163</v>
      </c>
      <c r="AW210" s="14" t="s">
        <v>31</v>
      </c>
      <c r="AX210" s="14" t="s">
        <v>83</v>
      </c>
      <c r="AY210" s="200" t="s">
        <v>155</v>
      </c>
    </row>
    <row r="211" s="2" customFormat="1" ht="24.15" customHeight="1">
      <c r="A211" s="38"/>
      <c r="B211" s="171"/>
      <c r="C211" s="172" t="s">
        <v>371</v>
      </c>
      <c r="D211" s="172" t="s">
        <v>158</v>
      </c>
      <c r="E211" s="173" t="s">
        <v>514</v>
      </c>
      <c r="F211" s="174" t="s">
        <v>515</v>
      </c>
      <c r="G211" s="175" t="s">
        <v>221</v>
      </c>
      <c r="H211" s="176">
        <v>6</v>
      </c>
      <c r="I211" s="177"/>
      <c r="J211" s="178">
        <f>ROUND(I211*H211,2)</f>
        <v>0</v>
      </c>
      <c r="K211" s="174" t="s">
        <v>1</v>
      </c>
      <c r="L211" s="39"/>
      <c r="M211" s="179" t="s">
        <v>1</v>
      </c>
      <c r="N211" s="180" t="s">
        <v>40</v>
      </c>
      <c r="O211" s="77"/>
      <c r="P211" s="181">
        <f>O211*H211</f>
        <v>0</v>
      </c>
      <c r="Q211" s="181">
        <v>0</v>
      </c>
      <c r="R211" s="181">
        <f>Q211*H211</f>
        <v>0</v>
      </c>
      <c r="S211" s="181">
        <v>0</v>
      </c>
      <c r="T211" s="182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183" t="s">
        <v>494</v>
      </c>
      <c r="AT211" s="183" t="s">
        <v>158</v>
      </c>
      <c r="AU211" s="183" t="s">
        <v>85</v>
      </c>
      <c r="AY211" s="18" t="s">
        <v>155</v>
      </c>
      <c r="BE211" s="184">
        <f>IF(N211="základní",J211,0)</f>
        <v>0</v>
      </c>
      <c r="BF211" s="184">
        <f>IF(N211="snížená",J211,0)</f>
        <v>0</v>
      </c>
      <c r="BG211" s="184">
        <f>IF(N211="zákl. přenesená",J211,0)</f>
        <v>0</v>
      </c>
      <c r="BH211" s="184">
        <f>IF(N211="sníž. přenesená",J211,0)</f>
        <v>0</v>
      </c>
      <c r="BI211" s="184">
        <f>IF(N211="nulová",J211,0)</f>
        <v>0</v>
      </c>
      <c r="BJ211" s="18" t="s">
        <v>83</v>
      </c>
      <c r="BK211" s="184">
        <f>ROUND(I211*H211,2)</f>
        <v>0</v>
      </c>
      <c r="BL211" s="18" t="s">
        <v>494</v>
      </c>
      <c r="BM211" s="183" t="s">
        <v>516</v>
      </c>
    </row>
    <row r="212" s="13" customFormat="1">
      <c r="A212" s="13"/>
      <c r="B212" s="190"/>
      <c r="C212" s="13"/>
      <c r="D212" s="191" t="s">
        <v>192</v>
      </c>
      <c r="E212" s="192" t="s">
        <v>1</v>
      </c>
      <c r="F212" s="193" t="s">
        <v>195</v>
      </c>
      <c r="G212" s="13"/>
      <c r="H212" s="194">
        <v>6</v>
      </c>
      <c r="I212" s="195"/>
      <c r="J212" s="13"/>
      <c r="K212" s="13"/>
      <c r="L212" s="190"/>
      <c r="M212" s="235"/>
      <c r="N212" s="236"/>
      <c r="O212" s="236"/>
      <c r="P212" s="236"/>
      <c r="Q212" s="236"/>
      <c r="R212" s="236"/>
      <c r="S212" s="236"/>
      <c r="T212" s="23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92" t="s">
        <v>192</v>
      </c>
      <c r="AU212" s="192" t="s">
        <v>85</v>
      </c>
      <c r="AV212" s="13" t="s">
        <v>85</v>
      </c>
      <c r="AW212" s="13" t="s">
        <v>31</v>
      </c>
      <c r="AX212" s="13" t="s">
        <v>83</v>
      </c>
      <c r="AY212" s="192" t="s">
        <v>155</v>
      </c>
    </row>
    <row r="213" s="2" customFormat="1" ht="6.96" customHeight="1">
      <c r="A213" s="38"/>
      <c r="B213" s="60"/>
      <c r="C213" s="61"/>
      <c r="D213" s="61"/>
      <c r="E213" s="61"/>
      <c r="F213" s="61"/>
      <c r="G213" s="61"/>
      <c r="H213" s="61"/>
      <c r="I213" s="61"/>
      <c r="J213" s="61"/>
      <c r="K213" s="61"/>
      <c r="L213" s="39"/>
      <c r="M213" s="38"/>
      <c r="O213" s="38"/>
      <c r="P213" s="38"/>
      <c r="Q213" s="38"/>
      <c r="R213" s="38"/>
      <c r="S213" s="38"/>
      <c r="T213" s="38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</row>
  </sheetData>
  <autoFilter ref="C124:K212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hyperlinks>
    <hyperlink ref="F131" r:id="rId1" display="https://podminky.urs.cz/item/CS_URS_2024_02/622131121"/>
    <hyperlink ref="F136" r:id="rId2" display="https://podminky.urs.cz/item/CS_URS_2024_02/622142001"/>
    <hyperlink ref="F141" r:id="rId3" display="https://podminky.urs.cz/item/CS_URS_2024_02/622151001"/>
    <hyperlink ref="F146" r:id="rId4" display="https://podminky.urs.cz/item/CS_URS_2024_02/622321121"/>
    <hyperlink ref="F149" r:id="rId5" display="https://podminky.urs.cz/item/CS_URS_2024_02/622511012"/>
    <hyperlink ref="F155" r:id="rId6" display="https://podminky.urs.cz/item/CS_URS_2024_02/998011002"/>
    <hyperlink ref="F159" r:id="rId7" display="https://podminky.urs.cz/item/CS_URS_2024_02/712311101"/>
    <hyperlink ref="F163" r:id="rId8" display="https://podminky.urs.cz/item/CS_URS_2024_02/712311101"/>
    <hyperlink ref="F168" r:id="rId9" display="https://podminky.urs.cz/item/CS_URS_2024_02/712341559"/>
    <hyperlink ref="F173" r:id="rId10" display="https://podminky.urs.cz/item/CS_URS_2024_02/712341559"/>
    <hyperlink ref="F178" r:id="rId11" display="https://podminky.urs.cz/item/CS_URS_2024_02/998712102"/>
    <hyperlink ref="F181" r:id="rId12" display="https://podminky.urs.cz/item/CS_URS_2024_02/764011402"/>
    <hyperlink ref="F184" r:id="rId13" display="https://podminky.urs.cz/item/CS_URS_2024_02/764011620"/>
    <hyperlink ref="F189" r:id="rId14" display="https://podminky.urs.cz/item/CS_URS_2025_01/764011624"/>
    <hyperlink ref="F192" r:id="rId15" display="https://podminky.urs.cz/item/CS_URS_2025_01/764214606"/>
    <hyperlink ref="F195" r:id="rId16" display="https://podminky.urs.cz/item/CS_URS_2025_01/764511602"/>
    <hyperlink ref="F198" r:id="rId17" display="https://podminky.urs.cz/item/CS_URS_2025_01/764511642"/>
    <hyperlink ref="F200" r:id="rId18" display="https://podminky.urs.cz/item/CS_URS_2025_01/764518622"/>
    <hyperlink ref="F203" r:id="rId19" display="https://podminky.urs.cz/item/CS_URS_2024_02/99876410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0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121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122</v>
      </c>
      <c r="L4" s="21"/>
      <c r="M4" s="120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1" t="str">
        <f>'Rekapitulace stavby'!K6</f>
        <v>Stavební úpravy střech objektu MSH</v>
      </c>
      <c r="F7" s="31"/>
      <c r="G7" s="31"/>
      <c r="H7" s="31"/>
      <c r="L7" s="21"/>
    </row>
    <row r="8" s="2" customFormat="1" ht="12" customHeight="1">
      <c r="A8" s="38"/>
      <c r="B8" s="39"/>
      <c r="C8" s="38"/>
      <c r="D8" s="31" t="s">
        <v>123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802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1" t="s">
        <v>18</v>
      </c>
      <c r="E11" s="38"/>
      <c r="F11" s="26" t="s">
        <v>1</v>
      </c>
      <c r="G11" s="38"/>
      <c r="H11" s="38"/>
      <c r="I11" s="31" t="s">
        <v>19</v>
      </c>
      <c r="J11" s="26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1" t="s">
        <v>20</v>
      </c>
      <c r="E12" s="38"/>
      <c r="F12" s="26" t="s">
        <v>26</v>
      </c>
      <c r="G12" s="38"/>
      <c r="H12" s="38"/>
      <c r="I12" s="31" t="s">
        <v>22</v>
      </c>
      <c r="J12" s="69" t="str">
        <f>'Rekapitulace stavby'!AN8</f>
        <v>31. 1. 2025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1" t="s">
        <v>24</v>
      </c>
      <c r="E14" s="38"/>
      <c r="F14" s="38"/>
      <c r="G14" s="38"/>
      <c r="H14" s="38"/>
      <c r="I14" s="31" t="s">
        <v>25</v>
      </c>
      <c r="J14" s="26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6" t="str">
        <f>IF('Rekapitulace stavby'!E11="","",'Rekapitulace stavby'!E11)</f>
        <v xml:space="preserve"> </v>
      </c>
      <c r="F15" s="38"/>
      <c r="G15" s="38"/>
      <c r="H15" s="38"/>
      <c r="I15" s="31" t="s">
        <v>27</v>
      </c>
      <c r="J15" s="26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1" t="s">
        <v>28</v>
      </c>
      <c r="E17" s="38"/>
      <c r="F17" s="38"/>
      <c r="G17" s="38"/>
      <c r="H17" s="38"/>
      <c r="I17" s="31" t="s">
        <v>25</v>
      </c>
      <c r="J17" s="32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1" t="s">
        <v>30</v>
      </c>
      <c r="E20" s="38"/>
      <c r="F20" s="38"/>
      <c r="G20" s="38"/>
      <c r="H20" s="38"/>
      <c r="I20" s="31" t="s">
        <v>25</v>
      </c>
      <c r="J20" s="26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6" t="str">
        <f>IF('Rekapitulace stavby'!E17="","",'Rekapitulace stavby'!E17)</f>
        <v xml:space="preserve"> </v>
      </c>
      <c r="F21" s="38"/>
      <c r="G21" s="38"/>
      <c r="H21" s="38"/>
      <c r="I21" s="31" t="s">
        <v>27</v>
      </c>
      <c r="J21" s="26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1" t="s">
        <v>32</v>
      </c>
      <c r="E23" s="38"/>
      <c r="F23" s="38"/>
      <c r="G23" s="38"/>
      <c r="H23" s="38"/>
      <c r="I23" s="31" t="s">
        <v>25</v>
      </c>
      <c r="J23" s="26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6" t="str">
        <f>IF('Rekapitulace stavby'!E20="","",'Rekapitulace stavby'!E20)</f>
        <v xml:space="preserve"> </v>
      </c>
      <c r="F24" s="38"/>
      <c r="G24" s="38"/>
      <c r="H24" s="38"/>
      <c r="I24" s="31" t="s">
        <v>27</v>
      </c>
      <c r="J24" s="26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1" t="s">
        <v>33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35</v>
      </c>
      <c r="E30" s="38"/>
      <c r="F30" s="38"/>
      <c r="G30" s="38"/>
      <c r="H30" s="38"/>
      <c r="I30" s="38"/>
      <c r="J30" s="96">
        <f>ROUND(J116,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37</v>
      </c>
      <c r="G32" s="38"/>
      <c r="H32" s="38"/>
      <c r="I32" s="43" t="s">
        <v>36</v>
      </c>
      <c r="J32" s="43" t="s">
        <v>38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39</v>
      </c>
      <c r="E33" s="31" t="s">
        <v>40</v>
      </c>
      <c r="F33" s="127">
        <f>ROUND((SUM(BE116:BE148)),  2)</f>
        <v>0</v>
      </c>
      <c r="G33" s="38"/>
      <c r="H33" s="38"/>
      <c r="I33" s="128">
        <v>0.20999999999999999</v>
      </c>
      <c r="J33" s="127">
        <f>ROUND(((SUM(BE116:BE148))*I33),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1" t="s">
        <v>41</v>
      </c>
      <c r="F34" s="127">
        <f>ROUND((SUM(BF116:BF148)),  2)</f>
        <v>0</v>
      </c>
      <c r="G34" s="38"/>
      <c r="H34" s="38"/>
      <c r="I34" s="128">
        <v>0.12</v>
      </c>
      <c r="J34" s="127">
        <f>ROUND(((SUM(BF116:BF148))*I34),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1" t="s">
        <v>42</v>
      </c>
      <c r="F35" s="127">
        <f>ROUND((SUM(BG116:BG148)),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1" t="s">
        <v>43</v>
      </c>
      <c r="F36" s="127">
        <f>ROUND((SUM(BH116:BH148)),  2)</f>
        <v>0</v>
      </c>
      <c r="G36" s="38"/>
      <c r="H36" s="38"/>
      <c r="I36" s="128">
        <v>0.12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1" t="s">
        <v>44</v>
      </c>
      <c r="F37" s="127">
        <f>ROUND((SUM(BI116:BI148)),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45</v>
      </c>
      <c r="E39" s="81"/>
      <c r="F39" s="81"/>
      <c r="G39" s="131" t="s">
        <v>46</v>
      </c>
      <c r="H39" s="132" t="s">
        <v>47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5"/>
      <c r="D50" s="56" t="s">
        <v>48</v>
      </c>
      <c r="E50" s="57"/>
      <c r="F50" s="57"/>
      <c r="G50" s="56" t="s">
        <v>49</v>
      </c>
      <c r="H50" s="57"/>
      <c r="I50" s="57"/>
      <c r="J50" s="57"/>
      <c r="K50" s="57"/>
      <c r="L50" s="5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8"/>
      <c r="B61" s="39"/>
      <c r="C61" s="38"/>
      <c r="D61" s="58" t="s">
        <v>50</v>
      </c>
      <c r="E61" s="41"/>
      <c r="F61" s="135" t="s">
        <v>51</v>
      </c>
      <c r="G61" s="58" t="s">
        <v>50</v>
      </c>
      <c r="H61" s="41"/>
      <c r="I61" s="41"/>
      <c r="J61" s="136" t="s">
        <v>51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8"/>
      <c r="B65" s="39"/>
      <c r="C65" s="38"/>
      <c r="D65" s="56" t="s">
        <v>52</v>
      </c>
      <c r="E65" s="59"/>
      <c r="F65" s="59"/>
      <c r="G65" s="56" t="s">
        <v>53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8"/>
      <c r="B76" s="39"/>
      <c r="C76" s="38"/>
      <c r="D76" s="58" t="s">
        <v>50</v>
      </c>
      <c r="E76" s="41"/>
      <c r="F76" s="135" t="s">
        <v>51</v>
      </c>
      <c r="G76" s="58" t="s">
        <v>50</v>
      </c>
      <c r="H76" s="41"/>
      <c r="I76" s="41"/>
      <c r="J76" s="136" t="s">
        <v>51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2" t="s">
        <v>125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1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Stavební úpravy střech objektu MSH</v>
      </c>
      <c r="F85" s="31"/>
      <c r="G85" s="31"/>
      <c r="H85" s="31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1" t="s">
        <v>123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H - Hromosvod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1" t="s">
        <v>20</v>
      </c>
      <c r="D89" s="38"/>
      <c r="E89" s="38"/>
      <c r="F89" s="26" t="str">
        <f>F12</f>
        <v xml:space="preserve"> </v>
      </c>
      <c r="G89" s="38"/>
      <c r="H89" s="38"/>
      <c r="I89" s="31" t="s">
        <v>22</v>
      </c>
      <c r="J89" s="69" t="str">
        <f>IF(J12="","",J12)</f>
        <v>31. 1. 2025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1" t="s">
        <v>24</v>
      </c>
      <c r="D91" s="38"/>
      <c r="E91" s="38"/>
      <c r="F91" s="26" t="str">
        <f>E15</f>
        <v xml:space="preserve"> </v>
      </c>
      <c r="G91" s="38"/>
      <c r="H91" s="38"/>
      <c r="I91" s="31" t="s">
        <v>30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31" t="s">
        <v>32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126</v>
      </c>
      <c r="D94" s="129"/>
      <c r="E94" s="129"/>
      <c r="F94" s="129"/>
      <c r="G94" s="129"/>
      <c r="H94" s="129"/>
      <c r="I94" s="129"/>
      <c r="J94" s="138" t="s">
        <v>127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128</v>
      </c>
      <c r="D96" s="38"/>
      <c r="E96" s="38"/>
      <c r="F96" s="38"/>
      <c r="G96" s="38"/>
      <c r="H96" s="38"/>
      <c r="I96" s="38"/>
      <c r="J96" s="96">
        <f>J116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8" t="s">
        <v>129</v>
      </c>
    </row>
    <row r="97" s="2" customFormat="1" ht="21.84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55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6.96" customHeight="1">
      <c r="A98" s="38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5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102" s="2" customFormat="1" ht="6.96" customHeight="1">
      <c r="A102" s="38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5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24.96" customHeight="1">
      <c r="A103" s="38"/>
      <c r="B103" s="39"/>
      <c r="C103" s="22" t="s">
        <v>140</v>
      </c>
      <c r="D103" s="38"/>
      <c r="E103" s="38"/>
      <c r="F103" s="38"/>
      <c r="G103" s="38"/>
      <c r="H103" s="38"/>
      <c r="I103" s="38"/>
      <c r="J103" s="38"/>
      <c r="K103" s="38"/>
      <c r="L103" s="55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39"/>
      <c r="C104" s="38"/>
      <c r="D104" s="38"/>
      <c r="E104" s="38"/>
      <c r="F104" s="38"/>
      <c r="G104" s="38"/>
      <c r="H104" s="38"/>
      <c r="I104" s="38"/>
      <c r="J104" s="38"/>
      <c r="K104" s="38"/>
      <c r="L104" s="55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12" customHeight="1">
      <c r="A105" s="38"/>
      <c r="B105" s="39"/>
      <c r="C105" s="31" t="s">
        <v>16</v>
      </c>
      <c r="D105" s="38"/>
      <c r="E105" s="38"/>
      <c r="F105" s="38"/>
      <c r="G105" s="38"/>
      <c r="H105" s="38"/>
      <c r="I105" s="38"/>
      <c r="J105" s="38"/>
      <c r="K105" s="38"/>
      <c r="L105" s="55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6.5" customHeight="1">
      <c r="A106" s="38"/>
      <c r="B106" s="39"/>
      <c r="C106" s="38"/>
      <c r="D106" s="38"/>
      <c r="E106" s="121" t="str">
        <f>E7</f>
        <v>Stavební úpravy střech objektu MSH</v>
      </c>
      <c r="F106" s="31"/>
      <c r="G106" s="31"/>
      <c r="H106" s="31"/>
      <c r="I106" s="38"/>
      <c r="J106" s="38"/>
      <c r="K106" s="38"/>
      <c r="L106" s="55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1" t="s">
        <v>123</v>
      </c>
      <c r="D107" s="38"/>
      <c r="E107" s="38"/>
      <c r="F107" s="38"/>
      <c r="G107" s="38"/>
      <c r="H107" s="38"/>
      <c r="I107" s="38"/>
      <c r="J107" s="38"/>
      <c r="K107" s="38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38"/>
      <c r="D108" s="38"/>
      <c r="E108" s="67" t="str">
        <f>E9</f>
        <v>H - Hromosvod</v>
      </c>
      <c r="F108" s="38"/>
      <c r="G108" s="38"/>
      <c r="H108" s="38"/>
      <c r="I108" s="38"/>
      <c r="J108" s="38"/>
      <c r="K108" s="38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38"/>
      <c r="D109" s="38"/>
      <c r="E109" s="38"/>
      <c r="F109" s="38"/>
      <c r="G109" s="38"/>
      <c r="H109" s="38"/>
      <c r="I109" s="38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1" t="s">
        <v>20</v>
      </c>
      <c r="D110" s="38"/>
      <c r="E110" s="38"/>
      <c r="F110" s="26" t="str">
        <f>F12</f>
        <v xml:space="preserve"> </v>
      </c>
      <c r="G110" s="38"/>
      <c r="H110" s="38"/>
      <c r="I110" s="31" t="s">
        <v>22</v>
      </c>
      <c r="J110" s="69" t="str">
        <f>IF(J12="","",J12)</f>
        <v>31. 1. 2025</v>
      </c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38"/>
      <c r="D111" s="38"/>
      <c r="E111" s="38"/>
      <c r="F111" s="38"/>
      <c r="G111" s="38"/>
      <c r="H111" s="38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5.15" customHeight="1">
      <c r="A112" s="38"/>
      <c r="B112" s="39"/>
      <c r="C112" s="31" t="s">
        <v>24</v>
      </c>
      <c r="D112" s="38"/>
      <c r="E112" s="38"/>
      <c r="F112" s="26" t="str">
        <f>E15</f>
        <v xml:space="preserve"> </v>
      </c>
      <c r="G112" s="38"/>
      <c r="H112" s="38"/>
      <c r="I112" s="31" t="s">
        <v>30</v>
      </c>
      <c r="J112" s="36" t="str">
        <f>E21</f>
        <v xml:space="preserve"> </v>
      </c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1" t="s">
        <v>28</v>
      </c>
      <c r="D113" s="38"/>
      <c r="E113" s="38"/>
      <c r="F113" s="26" t="str">
        <f>IF(E18="","",E18)</f>
        <v>Vyplň údaj</v>
      </c>
      <c r="G113" s="38"/>
      <c r="H113" s="38"/>
      <c r="I113" s="31" t="s">
        <v>32</v>
      </c>
      <c r="J113" s="36" t="str">
        <f>E24</f>
        <v xml:space="preserve"> </v>
      </c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0.32" customHeight="1">
      <c r="A114" s="38"/>
      <c r="B114" s="39"/>
      <c r="C114" s="38"/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11" customFormat="1" ht="29.28" customHeight="1">
      <c r="A115" s="148"/>
      <c r="B115" s="149"/>
      <c r="C115" s="150" t="s">
        <v>141</v>
      </c>
      <c r="D115" s="151" t="s">
        <v>60</v>
      </c>
      <c r="E115" s="151" t="s">
        <v>56</v>
      </c>
      <c r="F115" s="151" t="s">
        <v>57</v>
      </c>
      <c r="G115" s="151" t="s">
        <v>142</v>
      </c>
      <c r="H115" s="151" t="s">
        <v>143</v>
      </c>
      <c r="I115" s="151" t="s">
        <v>144</v>
      </c>
      <c r="J115" s="151" t="s">
        <v>127</v>
      </c>
      <c r="K115" s="152" t="s">
        <v>145</v>
      </c>
      <c r="L115" s="153"/>
      <c r="M115" s="86" t="s">
        <v>1</v>
      </c>
      <c r="N115" s="87" t="s">
        <v>39</v>
      </c>
      <c r="O115" s="87" t="s">
        <v>146</v>
      </c>
      <c r="P115" s="87" t="s">
        <v>147</v>
      </c>
      <c r="Q115" s="87" t="s">
        <v>148</v>
      </c>
      <c r="R115" s="87" t="s">
        <v>149</v>
      </c>
      <c r="S115" s="87" t="s">
        <v>150</v>
      </c>
      <c r="T115" s="88" t="s">
        <v>151</v>
      </c>
      <c r="U115" s="148"/>
      <c r="V115" s="148"/>
      <c r="W115" s="148"/>
      <c r="X115" s="148"/>
      <c r="Y115" s="148"/>
      <c r="Z115" s="148"/>
      <c r="AA115" s="148"/>
      <c r="AB115" s="148"/>
      <c r="AC115" s="148"/>
      <c r="AD115" s="148"/>
      <c r="AE115" s="148"/>
    </row>
    <row r="116" s="2" customFormat="1" ht="22.8" customHeight="1">
      <c r="A116" s="38"/>
      <c r="B116" s="39"/>
      <c r="C116" s="93" t="s">
        <v>152</v>
      </c>
      <c r="D116" s="38"/>
      <c r="E116" s="38"/>
      <c r="F116" s="38"/>
      <c r="G116" s="38"/>
      <c r="H116" s="38"/>
      <c r="I116" s="38"/>
      <c r="J116" s="154">
        <f>BK116</f>
        <v>0</v>
      </c>
      <c r="K116" s="38"/>
      <c r="L116" s="39"/>
      <c r="M116" s="89"/>
      <c r="N116" s="73"/>
      <c r="O116" s="90"/>
      <c r="P116" s="155">
        <f>SUM(P117:P148)</f>
        <v>0</v>
      </c>
      <c r="Q116" s="90"/>
      <c r="R116" s="155">
        <f>SUM(R117:R148)</f>
        <v>0</v>
      </c>
      <c r="S116" s="90"/>
      <c r="T116" s="156">
        <f>SUM(T117:T148)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8" t="s">
        <v>74</v>
      </c>
      <c r="AU116" s="18" t="s">
        <v>129</v>
      </c>
      <c r="BK116" s="157">
        <f>SUM(BK117:BK148)</f>
        <v>0</v>
      </c>
    </row>
    <row r="117" s="2" customFormat="1" ht="16.5" customHeight="1">
      <c r="A117" s="38"/>
      <c r="B117" s="171"/>
      <c r="C117" s="172" t="s">
        <v>83</v>
      </c>
      <c r="D117" s="172" t="s">
        <v>158</v>
      </c>
      <c r="E117" s="173" t="s">
        <v>803</v>
      </c>
      <c r="F117" s="174" t="s">
        <v>804</v>
      </c>
      <c r="G117" s="175" t="s">
        <v>1</v>
      </c>
      <c r="H117" s="176">
        <v>11</v>
      </c>
      <c r="I117" s="177"/>
      <c r="J117" s="178">
        <f>ROUND(I117*H117,2)</f>
        <v>0</v>
      </c>
      <c r="K117" s="174" t="s">
        <v>1</v>
      </c>
      <c r="L117" s="39"/>
      <c r="M117" s="179" t="s">
        <v>1</v>
      </c>
      <c r="N117" s="180" t="s">
        <v>40</v>
      </c>
      <c r="O117" s="77"/>
      <c r="P117" s="181">
        <f>O117*H117</f>
        <v>0</v>
      </c>
      <c r="Q117" s="181">
        <v>0</v>
      </c>
      <c r="R117" s="181">
        <f>Q117*H117</f>
        <v>0</v>
      </c>
      <c r="S117" s="181">
        <v>0</v>
      </c>
      <c r="T117" s="182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183" t="s">
        <v>163</v>
      </c>
      <c r="AT117" s="183" t="s">
        <v>158</v>
      </c>
      <c r="AU117" s="183" t="s">
        <v>75</v>
      </c>
      <c r="AY117" s="18" t="s">
        <v>155</v>
      </c>
      <c r="BE117" s="184">
        <f>IF(N117="základní",J117,0)</f>
        <v>0</v>
      </c>
      <c r="BF117" s="184">
        <f>IF(N117="snížená",J117,0)</f>
        <v>0</v>
      </c>
      <c r="BG117" s="184">
        <f>IF(N117="zákl. přenesená",J117,0)</f>
        <v>0</v>
      </c>
      <c r="BH117" s="184">
        <f>IF(N117="sníž. přenesená",J117,0)</f>
        <v>0</v>
      </c>
      <c r="BI117" s="184">
        <f>IF(N117="nulová",J117,0)</f>
        <v>0</v>
      </c>
      <c r="BJ117" s="18" t="s">
        <v>83</v>
      </c>
      <c r="BK117" s="184">
        <f>ROUND(I117*H117,2)</f>
        <v>0</v>
      </c>
      <c r="BL117" s="18" t="s">
        <v>163</v>
      </c>
      <c r="BM117" s="183" t="s">
        <v>85</v>
      </c>
    </row>
    <row r="118" s="2" customFormat="1" ht="16.5" customHeight="1">
      <c r="A118" s="38"/>
      <c r="B118" s="171"/>
      <c r="C118" s="172" t="s">
        <v>85</v>
      </c>
      <c r="D118" s="172" t="s">
        <v>158</v>
      </c>
      <c r="E118" s="173" t="s">
        <v>805</v>
      </c>
      <c r="F118" s="174" t="s">
        <v>806</v>
      </c>
      <c r="G118" s="175" t="s">
        <v>1</v>
      </c>
      <c r="H118" s="176">
        <v>11</v>
      </c>
      <c r="I118" s="177"/>
      <c r="J118" s="178">
        <f>ROUND(I118*H118,2)</f>
        <v>0</v>
      </c>
      <c r="K118" s="174" t="s">
        <v>1</v>
      </c>
      <c r="L118" s="39"/>
      <c r="M118" s="179" t="s">
        <v>1</v>
      </c>
      <c r="N118" s="180" t="s">
        <v>40</v>
      </c>
      <c r="O118" s="77"/>
      <c r="P118" s="181">
        <f>O118*H118</f>
        <v>0</v>
      </c>
      <c r="Q118" s="181">
        <v>0</v>
      </c>
      <c r="R118" s="181">
        <f>Q118*H118</f>
        <v>0</v>
      </c>
      <c r="S118" s="181">
        <v>0</v>
      </c>
      <c r="T118" s="182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183" t="s">
        <v>163</v>
      </c>
      <c r="AT118" s="183" t="s">
        <v>158</v>
      </c>
      <c r="AU118" s="183" t="s">
        <v>75</v>
      </c>
      <c r="AY118" s="18" t="s">
        <v>155</v>
      </c>
      <c r="BE118" s="184">
        <f>IF(N118="základní",J118,0)</f>
        <v>0</v>
      </c>
      <c r="BF118" s="184">
        <f>IF(N118="snížená",J118,0)</f>
        <v>0</v>
      </c>
      <c r="BG118" s="184">
        <f>IF(N118="zákl. přenesená",J118,0)</f>
        <v>0</v>
      </c>
      <c r="BH118" s="184">
        <f>IF(N118="sníž. přenesená",J118,0)</f>
        <v>0</v>
      </c>
      <c r="BI118" s="184">
        <f>IF(N118="nulová",J118,0)</f>
        <v>0</v>
      </c>
      <c r="BJ118" s="18" t="s">
        <v>83</v>
      </c>
      <c r="BK118" s="184">
        <f>ROUND(I118*H118,2)</f>
        <v>0</v>
      </c>
      <c r="BL118" s="18" t="s">
        <v>163</v>
      </c>
      <c r="BM118" s="183" t="s">
        <v>163</v>
      </c>
    </row>
    <row r="119" s="2" customFormat="1" ht="16.5" customHeight="1">
      <c r="A119" s="38"/>
      <c r="B119" s="171"/>
      <c r="C119" s="172" t="s">
        <v>171</v>
      </c>
      <c r="D119" s="172" t="s">
        <v>158</v>
      </c>
      <c r="E119" s="173" t="s">
        <v>807</v>
      </c>
      <c r="F119" s="174" t="s">
        <v>808</v>
      </c>
      <c r="G119" s="175" t="s">
        <v>1</v>
      </c>
      <c r="H119" s="176">
        <v>11</v>
      </c>
      <c r="I119" s="177"/>
      <c r="J119" s="178">
        <f>ROUND(I119*H119,2)</f>
        <v>0</v>
      </c>
      <c r="K119" s="174" t="s">
        <v>1</v>
      </c>
      <c r="L119" s="39"/>
      <c r="M119" s="179" t="s">
        <v>1</v>
      </c>
      <c r="N119" s="180" t="s">
        <v>40</v>
      </c>
      <c r="O119" s="77"/>
      <c r="P119" s="181">
        <f>O119*H119</f>
        <v>0</v>
      </c>
      <c r="Q119" s="181">
        <v>0</v>
      </c>
      <c r="R119" s="181">
        <f>Q119*H119</f>
        <v>0</v>
      </c>
      <c r="S119" s="181">
        <v>0</v>
      </c>
      <c r="T119" s="182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183" t="s">
        <v>163</v>
      </c>
      <c r="AT119" s="183" t="s">
        <v>158</v>
      </c>
      <c r="AU119" s="183" t="s">
        <v>75</v>
      </c>
      <c r="AY119" s="18" t="s">
        <v>155</v>
      </c>
      <c r="BE119" s="184">
        <f>IF(N119="základní",J119,0)</f>
        <v>0</v>
      </c>
      <c r="BF119" s="184">
        <f>IF(N119="snížená",J119,0)</f>
        <v>0</v>
      </c>
      <c r="BG119" s="184">
        <f>IF(N119="zákl. přenesená",J119,0)</f>
        <v>0</v>
      </c>
      <c r="BH119" s="184">
        <f>IF(N119="sníž. přenesená",J119,0)</f>
        <v>0</v>
      </c>
      <c r="BI119" s="184">
        <f>IF(N119="nulová",J119,0)</f>
        <v>0</v>
      </c>
      <c r="BJ119" s="18" t="s">
        <v>83</v>
      </c>
      <c r="BK119" s="184">
        <f>ROUND(I119*H119,2)</f>
        <v>0</v>
      </c>
      <c r="BL119" s="18" t="s">
        <v>163</v>
      </c>
      <c r="BM119" s="183" t="s">
        <v>195</v>
      </c>
    </row>
    <row r="120" s="2" customFormat="1" ht="16.5" customHeight="1">
      <c r="A120" s="38"/>
      <c r="B120" s="171"/>
      <c r="C120" s="172" t="s">
        <v>163</v>
      </c>
      <c r="D120" s="172" t="s">
        <v>158</v>
      </c>
      <c r="E120" s="173" t="s">
        <v>809</v>
      </c>
      <c r="F120" s="174" t="s">
        <v>810</v>
      </c>
      <c r="G120" s="175" t="s">
        <v>1</v>
      </c>
      <c r="H120" s="176">
        <v>250</v>
      </c>
      <c r="I120" s="177"/>
      <c r="J120" s="178">
        <f>ROUND(I120*H120,2)</f>
        <v>0</v>
      </c>
      <c r="K120" s="174" t="s">
        <v>1</v>
      </c>
      <c r="L120" s="39"/>
      <c r="M120" s="179" t="s">
        <v>1</v>
      </c>
      <c r="N120" s="180" t="s">
        <v>40</v>
      </c>
      <c r="O120" s="77"/>
      <c r="P120" s="181">
        <f>O120*H120</f>
        <v>0</v>
      </c>
      <c r="Q120" s="181">
        <v>0</v>
      </c>
      <c r="R120" s="181">
        <f>Q120*H120</f>
        <v>0</v>
      </c>
      <c r="S120" s="181">
        <v>0</v>
      </c>
      <c r="T120" s="182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183" t="s">
        <v>163</v>
      </c>
      <c r="AT120" s="183" t="s">
        <v>158</v>
      </c>
      <c r="AU120" s="183" t="s">
        <v>75</v>
      </c>
      <c r="AY120" s="18" t="s">
        <v>155</v>
      </c>
      <c r="BE120" s="184">
        <f>IF(N120="základní",J120,0)</f>
        <v>0</v>
      </c>
      <c r="BF120" s="184">
        <f>IF(N120="snížená",J120,0)</f>
        <v>0</v>
      </c>
      <c r="BG120" s="184">
        <f>IF(N120="zákl. přenesená",J120,0)</f>
        <v>0</v>
      </c>
      <c r="BH120" s="184">
        <f>IF(N120="sníž. přenesená",J120,0)</f>
        <v>0</v>
      </c>
      <c r="BI120" s="184">
        <f>IF(N120="nulová",J120,0)</f>
        <v>0</v>
      </c>
      <c r="BJ120" s="18" t="s">
        <v>83</v>
      </c>
      <c r="BK120" s="184">
        <f>ROUND(I120*H120,2)</f>
        <v>0</v>
      </c>
      <c r="BL120" s="18" t="s">
        <v>163</v>
      </c>
      <c r="BM120" s="183" t="s">
        <v>210</v>
      </c>
    </row>
    <row r="121" s="2" customFormat="1" ht="16.5" customHeight="1">
      <c r="A121" s="38"/>
      <c r="B121" s="171"/>
      <c r="C121" s="172" t="s">
        <v>185</v>
      </c>
      <c r="D121" s="172" t="s">
        <v>158</v>
      </c>
      <c r="E121" s="173" t="s">
        <v>811</v>
      </c>
      <c r="F121" s="174" t="s">
        <v>812</v>
      </c>
      <c r="G121" s="175" t="s">
        <v>1</v>
      </c>
      <c r="H121" s="176">
        <v>10</v>
      </c>
      <c r="I121" s="177"/>
      <c r="J121" s="178">
        <f>ROUND(I121*H121,2)</f>
        <v>0</v>
      </c>
      <c r="K121" s="174" t="s">
        <v>1</v>
      </c>
      <c r="L121" s="39"/>
      <c r="M121" s="179" t="s">
        <v>1</v>
      </c>
      <c r="N121" s="180" t="s">
        <v>40</v>
      </c>
      <c r="O121" s="77"/>
      <c r="P121" s="181">
        <f>O121*H121</f>
        <v>0</v>
      </c>
      <c r="Q121" s="181">
        <v>0</v>
      </c>
      <c r="R121" s="181">
        <f>Q121*H121</f>
        <v>0</v>
      </c>
      <c r="S121" s="181">
        <v>0</v>
      </c>
      <c r="T121" s="182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183" t="s">
        <v>163</v>
      </c>
      <c r="AT121" s="183" t="s">
        <v>158</v>
      </c>
      <c r="AU121" s="183" t="s">
        <v>75</v>
      </c>
      <c r="AY121" s="18" t="s">
        <v>155</v>
      </c>
      <c r="BE121" s="184">
        <f>IF(N121="základní",J121,0)</f>
        <v>0</v>
      </c>
      <c r="BF121" s="184">
        <f>IF(N121="snížená",J121,0)</f>
        <v>0</v>
      </c>
      <c r="BG121" s="184">
        <f>IF(N121="zákl. přenesená",J121,0)</f>
        <v>0</v>
      </c>
      <c r="BH121" s="184">
        <f>IF(N121="sníž. přenesená",J121,0)</f>
        <v>0</v>
      </c>
      <c r="BI121" s="184">
        <f>IF(N121="nulová",J121,0)</f>
        <v>0</v>
      </c>
      <c r="BJ121" s="18" t="s">
        <v>83</v>
      </c>
      <c r="BK121" s="184">
        <f>ROUND(I121*H121,2)</f>
        <v>0</v>
      </c>
      <c r="BL121" s="18" t="s">
        <v>163</v>
      </c>
      <c r="BM121" s="183" t="s">
        <v>225</v>
      </c>
    </row>
    <row r="122" s="2" customFormat="1" ht="16.5" customHeight="1">
      <c r="A122" s="38"/>
      <c r="B122" s="171"/>
      <c r="C122" s="172" t="s">
        <v>195</v>
      </c>
      <c r="D122" s="172" t="s">
        <v>158</v>
      </c>
      <c r="E122" s="173" t="s">
        <v>813</v>
      </c>
      <c r="F122" s="174" t="s">
        <v>814</v>
      </c>
      <c r="G122" s="175" t="s">
        <v>1</v>
      </c>
      <c r="H122" s="176">
        <v>260</v>
      </c>
      <c r="I122" s="177"/>
      <c r="J122" s="178">
        <f>ROUND(I122*H122,2)</f>
        <v>0</v>
      </c>
      <c r="K122" s="174" t="s">
        <v>1</v>
      </c>
      <c r="L122" s="39"/>
      <c r="M122" s="179" t="s">
        <v>1</v>
      </c>
      <c r="N122" s="180" t="s">
        <v>40</v>
      </c>
      <c r="O122" s="77"/>
      <c r="P122" s="181">
        <f>O122*H122</f>
        <v>0</v>
      </c>
      <c r="Q122" s="181">
        <v>0</v>
      </c>
      <c r="R122" s="181">
        <f>Q122*H122</f>
        <v>0</v>
      </c>
      <c r="S122" s="181">
        <v>0</v>
      </c>
      <c r="T122" s="182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183" t="s">
        <v>163</v>
      </c>
      <c r="AT122" s="183" t="s">
        <v>158</v>
      </c>
      <c r="AU122" s="183" t="s">
        <v>75</v>
      </c>
      <c r="AY122" s="18" t="s">
        <v>155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18" t="s">
        <v>83</v>
      </c>
      <c r="BK122" s="184">
        <f>ROUND(I122*H122,2)</f>
        <v>0</v>
      </c>
      <c r="BL122" s="18" t="s">
        <v>163</v>
      </c>
      <c r="BM122" s="183" t="s">
        <v>8</v>
      </c>
    </row>
    <row r="123" s="2" customFormat="1" ht="16.5" customHeight="1">
      <c r="A123" s="38"/>
      <c r="B123" s="171"/>
      <c r="C123" s="172" t="s">
        <v>203</v>
      </c>
      <c r="D123" s="172" t="s">
        <v>158</v>
      </c>
      <c r="E123" s="173" t="s">
        <v>815</v>
      </c>
      <c r="F123" s="174" t="s">
        <v>816</v>
      </c>
      <c r="G123" s="175" t="s">
        <v>1</v>
      </c>
      <c r="H123" s="176">
        <v>260</v>
      </c>
      <c r="I123" s="177"/>
      <c r="J123" s="178">
        <f>ROUND(I123*H123,2)</f>
        <v>0</v>
      </c>
      <c r="K123" s="174" t="s">
        <v>1</v>
      </c>
      <c r="L123" s="39"/>
      <c r="M123" s="179" t="s">
        <v>1</v>
      </c>
      <c r="N123" s="180" t="s">
        <v>40</v>
      </c>
      <c r="O123" s="77"/>
      <c r="P123" s="181">
        <f>O123*H123</f>
        <v>0</v>
      </c>
      <c r="Q123" s="181">
        <v>0</v>
      </c>
      <c r="R123" s="181">
        <f>Q123*H123</f>
        <v>0</v>
      </c>
      <c r="S123" s="181">
        <v>0</v>
      </c>
      <c r="T123" s="182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183" t="s">
        <v>163</v>
      </c>
      <c r="AT123" s="183" t="s">
        <v>158</v>
      </c>
      <c r="AU123" s="183" t="s">
        <v>75</v>
      </c>
      <c r="AY123" s="18" t="s">
        <v>155</v>
      </c>
      <c r="BE123" s="184">
        <f>IF(N123="základní",J123,0)</f>
        <v>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18" t="s">
        <v>83</v>
      </c>
      <c r="BK123" s="184">
        <f>ROUND(I123*H123,2)</f>
        <v>0</v>
      </c>
      <c r="BL123" s="18" t="s">
        <v>163</v>
      </c>
      <c r="BM123" s="183" t="s">
        <v>248</v>
      </c>
    </row>
    <row r="124" s="2" customFormat="1" ht="16.5" customHeight="1">
      <c r="A124" s="38"/>
      <c r="B124" s="171"/>
      <c r="C124" s="172" t="s">
        <v>210</v>
      </c>
      <c r="D124" s="172" t="s">
        <v>158</v>
      </c>
      <c r="E124" s="173" t="s">
        <v>817</v>
      </c>
      <c r="F124" s="174" t="s">
        <v>818</v>
      </c>
      <c r="G124" s="175" t="s">
        <v>1</v>
      </c>
      <c r="H124" s="176">
        <v>4</v>
      </c>
      <c r="I124" s="177"/>
      <c r="J124" s="178">
        <f>ROUND(I124*H124,2)</f>
        <v>0</v>
      </c>
      <c r="K124" s="174" t="s">
        <v>1</v>
      </c>
      <c r="L124" s="39"/>
      <c r="M124" s="179" t="s">
        <v>1</v>
      </c>
      <c r="N124" s="180" t="s">
        <v>40</v>
      </c>
      <c r="O124" s="77"/>
      <c r="P124" s="181">
        <f>O124*H124</f>
        <v>0</v>
      </c>
      <c r="Q124" s="181">
        <v>0</v>
      </c>
      <c r="R124" s="181">
        <f>Q124*H124</f>
        <v>0</v>
      </c>
      <c r="S124" s="181">
        <v>0</v>
      </c>
      <c r="T124" s="18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183" t="s">
        <v>163</v>
      </c>
      <c r="AT124" s="183" t="s">
        <v>158</v>
      </c>
      <c r="AU124" s="183" t="s">
        <v>75</v>
      </c>
      <c r="AY124" s="18" t="s">
        <v>155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8" t="s">
        <v>83</v>
      </c>
      <c r="BK124" s="184">
        <f>ROUND(I124*H124,2)</f>
        <v>0</v>
      </c>
      <c r="BL124" s="18" t="s">
        <v>163</v>
      </c>
      <c r="BM124" s="183" t="s">
        <v>189</v>
      </c>
    </row>
    <row r="125" s="2" customFormat="1" ht="24.15" customHeight="1">
      <c r="A125" s="38"/>
      <c r="B125" s="171"/>
      <c r="C125" s="172" t="s">
        <v>218</v>
      </c>
      <c r="D125" s="172" t="s">
        <v>158</v>
      </c>
      <c r="E125" s="173" t="s">
        <v>819</v>
      </c>
      <c r="F125" s="174" t="s">
        <v>820</v>
      </c>
      <c r="G125" s="175" t="s">
        <v>1</v>
      </c>
      <c r="H125" s="176">
        <v>4</v>
      </c>
      <c r="I125" s="177"/>
      <c r="J125" s="178">
        <f>ROUND(I125*H125,2)</f>
        <v>0</v>
      </c>
      <c r="K125" s="174" t="s">
        <v>1</v>
      </c>
      <c r="L125" s="39"/>
      <c r="M125" s="179" t="s">
        <v>1</v>
      </c>
      <c r="N125" s="180" t="s">
        <v>40</v>
      </c>
      <c r="O125" s="77"/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83" t="s">
        <v>163</v>
      </c>
      <c r="AT125" s="183" t="s">
        <v>158</v>
      </c>
      <c r="AU125" s="183" t="s">
        <v>75</v>
      </c>
      <c r="AY125" s="18" t="s">
        <v>155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8" t="s">
        <v>83</v>
      </c>
      <c r="BK125" s="184">
        <f>ROUND(I125*H125,2)</f>
        <v>0</v>
      </c>
      <c r="BL125" s="18" t="s">
        <v>163</v>
      </c>
      <c r="BM125" s="183" t="s">
        <v>336</v>
      </c>
    </row>
    <row r="126" s="2" customFormat="1" ht="16.5" customHeight="1">
      <c r="A126" s="38"/>
      <c r="B126" s="171"/>
      <c r="C126" s="172" t="s">
        <v>225</v>
      </c>
      <c r="D126" s="172" t="s">
        <v>158</v>
      </c>
      <c r="E126" s="173" t="s">
        <v>805</v>
      </c>
      <c r="F126" s="174" t="s">
        <v>806</v>
      </c>
      <c r="G126" s="175" t="s">
        <v>1</v>
      </c>
      <c r="H126" s="176">
        <v>36</v>
      </c>
      <c r="I126" s="177"/>
      <c r="J126" s="178">
        <f>ROUND(I126*H126,2)</f>
        <v>0</v>
      </c>
      <c r="K126" s="174" t="s">
        <v>1</v>
      </c>
      <c r="L126" s="39"/>
      <c r="M126" s="179" t="s">
        <v>1</v>
      </c>
      <c r="N126" s="180" t="s">
        <v>40</v>
      </c>
      <c r="O126" s="77"/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83" t="s">
        <v>163</v>
      </c>
      <c r="AT126" s="183" t="s">
        <v>158</v>
      </c>
      <c r="AU126" s="183" t="s">
        <v>75</v>
      </c>
      <c r="AY126" s="18" t="s">
        <v>155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8" t="s">
        <v>83</v>
      </c>
      <c r="BK126" s="184">
        <f>ROUND(I126*H126,2)</f>
        <v>0</v>
      </c>
      <c r="BL126" s="18" t="s">
        <v>163</v>
      </c>
      <c r="BM126" s="183" t="s">
        <v>347</v>
      </c>
    </row>
    <row r="127" s="2" customFormat="1" ht="16.5" customHeight="1">
      <c r="A127" s="38"/>
      <c r="B127" s="171"/>
      <c r="C127" s="172" t="s">
        <v>231</v>
      </c>
      <c r="D127" s="172" t="s">
        <v>158</v>
      </c>
      <c r="E127" s="173" t="s">
        <v>815</v>
      </c>
      <c r="F127" s="174" t="s">
        <v>816</v>
      </c>
      <c r="G127" s="175" t="s">
        <v>1</v>
      </c>
      <c r="H127" s="176">
        <v>12</v>
      </c>
      <c r="I127" s="177"/>
      <c r="J127" s="178">
        <f>ROUND(I127*H127,2)</f>
        <v>0</v>
      </c>
      <c r="K127" s="174" t="s">
        <v>1</v>
      </c>
      <c r="L127" s="39"/>
      <c r="M127" s="179" t="s">
        <v>1</v>
      </c>
      <c r="N127" s="180" t="s">
        <v>40</v>
      </c>
      <c r="O127" s="77"/>
      <c r="P127" s="181">
        <f>O127*H127</f>
        <v>0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183" t="s">
        <v>163</v>
      </c>
      <c r="AT127" s="183" t="s">
        <v>158</v>
      </c>
      <c r="AU127" s="183" t="s">
        <v>75</v>
      </c>
      <c r="AY127" s="18" t="s">
        <v>155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8" t="s">
        <v>83</v>
      </c>
      <c r="BK127" s="184">
        <f>ROUND(I127*H127,2)</f>
        <v>0</v>
      </c>
      <c r="BL127" s="18" t="s">
        <v>163</v>
      </c>
      <c r="BM127" s="183" t="s">
        <v>354</v>
      </c>
    </row>
    <row r="128" s="2" customFormat="1" ht="16.5" customHeight="1">
      <c r="A128" s="38"/>
      <c r="B128" s="171"/>
      <c r="C128" s="172" t="s">
        <v>8</v>
      </c>
      <c r="D128" s="172" t="s">
        <v>158</v>
      </c>
      <c r="E128" s="173" t="s">
        <v>821</v>
      </c>
      <c r="F128" s="174" t="s">
        <v>822</v>
      </c>
      <c r="G128" s="175" t="s">
        <v>1</v>
      </c>
      <c r="H128" s="176">
        <v>11</v>
      </c>
      <c r="I128" s="177"/>
      <c r="J128" s="178">
        <f>ROUND(I128*H128,2)</f>
        <v>0</v>
      </c>
      <c r="K128" s="174" t="s">
        <v>1</v>
      </c>
      <c r="L128" s="39"/>
      <c r="M128" s="179" t="s">
        <v>1</v>
      </c>
      <c r="N128" s="180" t="s">
        <v>40</v>
      </c>
      <c r="O128" s="77"/>
      <c r="P128" s="181">
        <f>O128*H128</f>
        <v>0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183" t="s">
        <v>163</v>
      </c>
      <c r="AT128" s="183" t="s">
        <v>158</v>
      </c>
      <c r="AU128" s="183" t="s">
        <v>75</v>
      </c>
      <c r="AY128" s="18" t="s">
        <v>155</v>
      </c>
      <c r="BE128" s="184">
        <f>IF(N128="základní",J128,0)</f>
        <v>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8" t="s">
        <v>83</v>
      </c>
      <c r="BK128" s="184">
        <f>ROUND(I128*H128,2)</f>
        <v>0</v>
      </c>
      <c r="BL128" s="18" t="s">
        <v>163</v>
      </c>
      <c r="BM128" s="183" t="s">
        <v>364</v>
      </c>
    </row>
    <row r="129" s="2" customFormat="1" ht="16.5" customHeight="1">
      <c r="A129" s="38"/>
      <c r="B129" s="171"/>
      <c r="C129" s="172" t="s">
        <v>239</v>
      </c>
      <c r="D129" s="172" t="s">
        <v>158</v>
      </c>
      <c r="E129" s="173" t="s">
        <v>823</v>
      </c>
      <c r="F129" s="174" t="s">
        <v>824</v>
      </c>
      <c r="G129" s="175" t="s">
        <v>1</v>
      </c>
      <c r="H129" s="176">
        <v>15</v>
      </c>
      <c r="I129" s="177"/>
      <c r="J129" s="178">
        <f>ROUND(I129*H129,2)</f>
        <v>0</v>
      </c>
      <c r="K129" s="174" t="s">
        <v>1</v>
      </c>
      <c r="L129" s="39"/>
      <c r="M129" s="179" t="s">
        <v>1</v>
      </c>
      <c r="N129" s="180" t="s">
        <v>40</v>
      </c>
      <c r="O129" s="77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83" t="s">
        <v>163</v>
      </c>
      <c r="AT129" s="183" t="s">
        <v>158</v>
      </c>
      <c r="AU129" s="183" t="s">
        <v>75</v>
      </c>
      <c r="AY129" s="18" t="s">
        <v>155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8" t="s">
        <v>83</v>
      </c>
      <c r="BK129" s="184">
        <f>ROUND(I129*H129,2)</f>
        <v>0</v>
      </c>
      <c r="BL129" s="18" t="s">
        <v>163</v>
      </c>
      <c r="BM129" s="183" t="s">
        <v>371</v>
      </c>
    </row>
    <row r="130" s="2" customFormat="1" ht="24.15" customHeight="1">
      <c r="A130" s="38"/>
      <c r="B130" s="171"/>
      <c r="C130" s="172" t="s">
        <v>248</v>
      </c>
      <c r="D130" s="172" t="s">
        <v>158</v>
      </c>
      <c r="E130" s="173" t="s">
        <v>825</v>
      </c>
      <c r="F130" s="174" t="s">
        <v>826</v>
      </c>
      <c r="G130" s="175" t="s">
        <v>1</v>
      </c>
      <c r="H130" s="176">
        <v>20</v>
      </c>
      <c r="I130" s="177"/>
      <c r="J130" s="178">
        <f>ROUND(I130*H130,2)</f>
        <v>0</v>
      </c>
      <c r="K130" s="174" t="s">
        <v>1</v>
      </c>
      <c r="L130" s="39"/>
      <c r="M130" s="179" t="s">
        <v>1</v>
      </c>
      <c r="N130" s="180" t="s">
        <v>40</v>
      </c>
      <c r="O130" s="77"/>
      <c r="P130" s="181">
        <f>O130*H130</f>
        <v>0</v>
      </c>
      <c r="Q130" s="181">
        <v>0</v>
      </c>
      <c r="R130" s="181">
        <f>Q130*H130</f>
        <v>0</v>
      </c>
      <c r="S130" s="181">
        <v>0</v>
      </c>
      <c r="T130" s="18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183" t="s">
        <v>163</v>
      </c>
      <c r="AT130" s="183" t="s">
        <v>158</v>
      </c>
      <c r="AU130" s="183" t="s">
        <v>75</v>
      </c>
      <c r="AY130" s="18" t="s">
        <v>155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8" t="s">
        <v>83</v>
      </c>
      <c r="BK130" s="184">
        <f>ROUND(I130*H130,2)</f>
        <v>0</v>
      </c>
      <c r="BL130" s="18" t="s">
        <v>163</v>
      </c>
      <c r="BM130" s="183" t="s">
        <v>383</v>
      </c>
    </row>
    <row r="131" s="2" customFormat="1" ht="21.75" customHeight="1">
      <c r="A131" s="38"/>
      <c r="B131" s="171"/>
      <c r="C131" s="172" t="s">
        <v>322</v>
      </c>
      <c r="D131" s="172" t="s">
        <v>158</v>
      </c>
      <c r="E131" s="173" t="s">
        <v>827</v>
      </c>
      <c r="F131" s="174" t="s">
        <v>828</v>
      </c>
      <c r="G131" s="175" t="s">
        <v>1</v>
      </c>
      <c r="H131" s="176">
        <v>4</v>
      </c>
      <c r="I131" s="177"/>
      <c r="J131" s="178">
        <f>ROUND(I131*H131,2)</f>
        <v>0</v>
      </c>
      <c r="K131" s="174" t="s">
        <v>1</v>
      </c>
      <c r="L131" s="39"/>
      <c r="M131" s="179" t="s">
        <v>1</v>
      </c>
      <c r="N131" s="180" t="s">
        <v>40</v>
      </c>
      <c r="O131" s="77"/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83" t="s">
        <v>163</v>
      </c>
      <c r="AT131" s="183" t="s">
        <v>158</v>
      </c>
      <c r="AU131" s="183" t="s">
        <v>75</v>
      </c>
      <c r="AY131" s="18" t="s">
        <v>155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8" t="s">
        <v>83</v>
      </c>
      <c r="BK131" s="184">
        <f>ROUND(I131*H131,2)</f>
        <v>0</v>
      </c>
      <c r="BL131" s="18" t="s">
        <v>163</v>
      </c>
      <c r="BM131" s="183" t="s">
        <v>395</v>
      </c>
    </row>
    <row r="132" s="2" customFormat="1" ht="16.5" customHeight="1">
      <c r="A132" s="38"/>
      <c r="B132" s="171"/>
      <c r="C132" s="172" t="s">
        <v>189</v>
      </c>
      <c r="D132" s="172" t="s">
        <v>158</v>
      </c>
      <c r="E132" s="173" t="s">
        <v>829</v>
      </c>
      <c r="F132" s="174" t="s">
        <v>830</v>
      </c>
      <c r="G132" s="175" t="s">
        <v>1</v>
      </c>
      <c r="H132" s="176">
        <v>270</v>
      </c>
      <c r="I132" s="177"/>
      <c r="J132" s="178">
        <f>ROUND(I132*H132,2)</f>
        <v>0</v>
      </c>
      <c r="K132" s="174" t="s">
        <v>1</v>
      </c>
      <c r="L132" s="39"/>
      <c r="M132" s="179" t="s">
        <v>1</v>
      </c>
      <c r="N132" s="180" t="s">
        <v>40</v>
      </c>
      <c r="O132" s="77"/>
      <c r="P132" s="181">
        <f>O132*H132</f>
        <v>0</v>
      </c>
      <c r="Q132" s="181">
        <v>0</v>
      </c>
      <c r="R132" s="181">
        <f>Q132*H132</f>
        <v>0</v>
      </c>
      <c r="S132" s="181">
        <v>0</v>
      </c>
      <c r="T132" s="18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83" t="s">
        <v>163</v>
      </c>
      <c r="AT132" s="183" t="s">
        <v>158</v>
      </c>
      <c r="AU132" s="183" t="s">
        <v>75</v>
      </c>
      <c r="AY132" s="18" t="s">
        <v>155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8" t="s">
        <v>83</v>
      </c>
      <c r="BK132" s="184">
        <f>ROUND(I132*H132,2)</f>
        <v>0</v>
      </c>
      <c r="BL132" s="18" t="s">
        <v>163</v>
      </c>
      <c r="BM132" s="183" t="s">
        <v>298</v>
      </c>
    </row>
    <row r="133" s="2" customFormat="1" ht="16.5" customHeight="1">
      <c r="A133" s="38"/>
      <c r="B133" s="171"/>
      <c r="C133" s="172" t="s">
        <v>331</v>
      </c>
      <c r="D133" s="172" t="s">
        <v>158</v>
      </c>
      <c r="E133" s="173" t="s">
        <v>831</v>
      </c>
      <c r="F133" s="174" t="s">
        <v>832</v>
      </c>
      <c r="G133" s="175" t="s">
        <v>1</v>
      </c>
      <c r="H133" s="176">
        <v>50</v>
      </c>
      <c r="I133" s="177"/>
      <c r="J133" s="178">
        <f>ROUND(I133*H133,2)</f>
        <v>0</v>
      </c>
      <c r="K133" s="174" t="s">
        <v>1</v>
      </c>
      <c r="L133" s="39"/>
      <c r="M133" s="179" t="s">
        <v>1</v>
      </c>
      <c r="N133" s="180" t="s">
        <v>40</v>
      </c>
      <c r="O133" s="77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83" t="s">
        <v>163</v>
      </c>
      <c r="AT133" s="183" t="s">
        <v>158</v>
      </c>
      <c r="AU133" s="183" t="s">
        <v>75</v>
      </c>
      <c r="AY133" s="18" t="s">
        <v>155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8" t="s">
        <v>83</v>
      </c>
      <c r="BK133" s="184">
        <f>ROUND(I133*H133,2)</f>
        <v>0</v>
      </c>
      <c r="BL133" s="18" t="s">
        <v>163</v>
      </c>
      <c r="BM133" s="183" t="s">
        <v>416</v>
      </c>
    </row>
    <row r="134" s="2" customFormat="1" ht="16.5" customHeight="1">
      <c r="A134" s="38"/>
      <c r="B134" s="171"/>
      <c r="C134" s="172" t="s">
        <v>336</v>
      </c>
      <c r="D134" s="172" t="s">
        <v>158</v>
      </c>
      <c r="E134" s="173" t="s">
        <v>833</v>
      </c>
      <c r="F134" s="174" t="s">
        <v>834</v>
      </c>
      <c r="G134" s="175" t="s">
        <v>1</v>
      </c>
      <c r="H134" s="176">
        <v>200</v>
      </c>
      <c r="I134" s="177"/>
      <c r="J134" s="178">
        <f>ROUND(I134*H134,2)</f>
        <v>0</v>
      </c>
      <c r="K134" s="174" t="s">
        <v>1</v>
      </c>
      <c r="L134" s="39"/>
      <c r="M134" s="179" t="s">
        <v>1</v>
      </c>
      <c r="N134" s="180" t="s">
        <v>40</v>
      </c>
      <c r="O134" s="77"/>
      <c r="P134" s="181">
        <f>O134*H134</f>
        <v>0</v>
      </c>
      <c r="Q134" s="181">
        <v>0</v>
      </c>
      <c r="R134" s="181">
        <f>Q134*H134</f>
        <v>0</v>
      </c>
      <c r="S134" s="181">
        <v>0</v>
      </c>
      <c r="T134" s="18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83" t="s">
        <v>163</v>
      </c>
      <c r="AT134" s="183" t="s">
        <v>158</v>
      </c>
      <c r="AU134" s="183" t="s">
        <v>75</v>
      </c>
      <c r="AY134" s="18" t="s">
        <v>155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8" t="s">
        <v>83</v>
      </c>
      <c r="BK134" s="184">
        <f>ROUND(I134*H134,2)</f>
        <v>0</v>
      </c>
      <c r="BL134" s="18" t="s">
        <v>163</v>
      </c>
      <c r="BM134" s="183" t="s">
        <v>427</v>
      </c>
    </row>
    <row r="135" s="2" customFormat="1" ht="16.5" customHeight="1">
      <c r="A135" s="38"/>
      <c r="B135" s="171"/>
      <c r="C135" s="172" t="s">
        <v>342</v>
      </c>
      <c r="D135" s="172" t="s">
        <v>158</v>
      </c>
      <c r="E135" s="173" t="s">
        <v>835</v>
      </c>
      <c r="F135" s="174" t="s">
        <v>836</v>
      </c>
      <c r="G135" s="175" t="s">
        <v>1</v>
      </c>
      <c r="H135" s="176">
        <v>6</v>
      </c>
      <c r="I135" s="177"/>
      <c r="J135" s="178">
        <f>ROUND(I135*H135,2)</f>
        <v>0</v>
      </c>
      <c r="K135" s="174" t="s">
        <v>1</v>
      </c>
      <c r="L135" s="39"/>
      <c r="M135" s="179" t="s">
        <v>1</v>
      </c>
      <c r="N135" s="180" t="s">
        <v>40</v>
      </c>
      <c r="O135" s="77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83" t="s">
        <v>163</v>
      </c>
      <c r="AT135" s="183" t="s">
        <v>158</v>
      </c>
      <c r="AU135" s="183" t="s">
        <v>75</v>
      </c>
      <c r="AY135" s="18" t="s">
        <v>155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8" t="s">
        <v>83</v>
      </c>
      <c r="BK135" s="184">
        <f>ROUND(I135*H135,2)</f>
        <v>0</v>
      </c>
      <c r="BL135" s="18" t="s">
        <v>163</v>
      </c>
      <c r="BM135" s="183" t="s">
        <v>438</v>
      </c>
    </row>
    <row r="136" s="2" customFormat="1" ht="21.75" customHeight="1">
      <c r="A136" s="38"/>
      <c r="B136" s="171"/>
      <c r="C136" s="172" t="s">
        <v>347</v>
      </c>
      <c r="D136" s="172" t="s">
        <v>158</v>
      </c>
      <c r="E136" s="173" t="s">
        <v>837</v>
      </c>
      <c r="F136" s="174" t="s">
        <v>838</v>
      </c>
      <c r="G136" s="175" t="s">
        <v>1</v>
      </c>
      <c r="H136" s="176">
        <v>6</v>
      </c>
      <c r="I136" s="177"/>
      <c r="J136" s="178">
        <f>ROUND(I136*H136,2)</f>
        <v>0</v>
      </c>
      <c r="K136" s="174" t="s">
        <v>1</v>
      </c>
      <c r="L136" s="39"/>
      <c r="M136" s="179" t="s">
        <v>1</v>
      </c>
      <c r="N136" s="180" t="s">
        <v>40</v>
      </c>
      <c r="O136" s="77"/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83" t="s">
        <v>163</v>
      </c>
      <c r="AT136" s="183" t="s">
        <v>158</v>
      </c>
      <c r="AU136" s="183" t="s">
        <v>75</v>
      </c>
      <c r="AY136" s="18" t="s">
        <v>155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8" t="s">
        <v>83</v>
      </c>
      <c r="BK136" s="184">
        <f>ROUND(I136*H136,2)</f>
        <v>0</v>
      </c>
      <c r="BL136" s="18" t="s">
        <v>163</v>
      </c>
      <c r="BM136" s="183" t="s">
        <v>448</v>
      </c>
    </row>
    <row r="137" s="2" customFormat="1" ht="16.5" customHeight="1">
      <c r="A137" s="38"/>
      <c r="B137" s="171"/>
      <c r="C137" s="172" t="s">
        <v>7</v>
      </c>
      <c r="D137" s="172" t="s">
        <v>158</v>
      </c>
      <c r="E137" s="173" t="s">
        <v>839</v>
      </c>
      <c r="F137" s="174" t="s">
        <v>840</v>
      </c>
      <c r="G137" s="175" t="s">
        <v>1</v>
      </c>
      <c r="H137" s="176">
        <v>130</v>
      </c>
      <c r="I137" s="177"/>
      <c r="J137" s="178">
        <f>ROUND(I137*H137,2)</f>
        <v>0</v>
      </c>
      <c r="K137" s="174" t="s">
        <v>1</v>
      </c>
      <c r="L137" s="39"/>
      <c r="M137" s="179" t="s">
        <v>1</v>
      </c>
      <c r="N137" s="180" t="s">
        <v>40</v>
      </c>
      <c r="O137" s="77"/>
      <c r="P137" s="181">
        <f>O137*H137</f>
        <v>0</v>
      </c>
      <c r="Q137" s="181">
        <v>0</v>
      </c>
      <c r="R137" s="181">
        <f>Q137*H137</f>
        <v>0</v>
      </c>
      <c r="S137" s="181">
        <v>0</v>
      </c>
      <c r="T137" s="18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83" t="s">
        <v>163</v>
      </c>
      <c r="AT137" s="183" t="s">
        <v>158</v>
      </c>
      <c r="AU137" s="183" t="s">
        <v>75</v>
      </c>
      <c r="AY137" s="18" t="s">
        <v>155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8" t="s">
        <v>83</v>
      </c>
      <c r="BK137" s="184">
        <f>ROUND(I137*H137,2)</f>
        <v>0</v>
      </c>
      <c r="BL137" s="18" t="s">
        <v>163</v>
      </c>
      <c r="BM137" s="183" t="s">
        <v>461</v>
      </c>
    </row>
    <row r="138" s="2" customFormat="1" ht="16.5" customHeight="1">
      <c r="A138" s="38"/>
      <c r="B138" s="171"/>
      <c r="C138" s="172" t="s">
        <v>354</v>
      </c>
      <c r="D138" s="172" t="s">
        <v>158</v>
      </c>
      <c r="E138" s="173" t="s">
        <v>841</v>
      </c>
      <c r="F138" s="174" t="s">
        <v>842</v>
      </c>
      <c r="G138" s="175" t="s">
        <v>1</v>
      </c>
      <c r="H138" s="176">
        <v>14</v>
      </c>
      <c r="I138" s="177"/>
      <c r="J138" s="178">
        <f>ROUND(I138*H138,2)</f>
        <v>0</v>
      </c>
      <c r="K138" s="174" t="s">
        <v>1</v>
      </c>
      <c r="L138" s="39"/>
      <c r="M138" s="179" t="s">
        <v>1</v>
      </c>
      <c r="N138" s="180" t="s">
        <v>40</v>
      </c>
      <c r="O138" s="77"/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83" t="s">
        <v>163</v>
      </c>
      <c r="AT138" s="183" t="s">
        <v>158</v>
      </c>
      <c r="AU138" s="183" t="s">
        <v>75</v>
      </c>
      <c r="AY138" s="18" t="s">
        <v>155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8" t="s">
        <v>83</v>
      </c>
      <c r="BK138" s="184">
        <f>ROUND(I138*H138,2)</f>
        <v>0</v>
      </c>
      <c r="BL138" s="18" t="s">
        <v>163</v>
      </c>
      <c r="BM138" s="183" t="s">
        <v>476</v>
      </c>
    </row>
    <row r="139" s="2" customFormat="1" ht="16.5" customHeight="1">
      <c r="A139" s="38"/>
      <c r="B139" s="171"/>
      <c r="C139" s="172" t="s">
        <v>359</v>
      </c>
      <c r="D139" s="172" t="s">
        <v>158</v>
      </c>
      <c r="E139" s="173" t="s">
        <v>843</v>
      </c>
      <c r="F139" s="174" t="s">
        <v>844</v>
      </c>
      <c r="G139" s="175" t="s">
        <v>1</v>
      </c>
      <c r="H139" s="176">
        <v>14</v>
      </c>
      <c r="I139" s="177"/>
      <c r="J139" s="178">
        <f>ROUND(I139*H139,2)</f>
        <v>0</v>
      </c>
      <c r="K139" s="174" t="s">
        <v>1</v>
      </c>
      <c r="L139" s="39"/>
      <c r="M139" s="179" t="s">
        <v>1</v>
      </c>
      <c r="N139" s="180" t="s">
        <v>40</v>
      </c>
      <c r="O139" s="77"/>
      <c r="P139" s="181">
        <f>O139*H139</f>
        <v>0</v>
      </c>
      <c r="Q139" s="181">
        <v>0</v>
      </c>
      <c r="R139" s="181">
        <f>Q139*H139</f>
        <v>0</v>
      </c>
      <c r="S139" s="181">
        <v>0</v>
      </c>
      <c r="T139" s="18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83" t="s">
        <v>163</v>
      </c>
      <c r="AT139" s="183" t="s">
        <v>158</v>
      </c>
      <c r="AU139" s="183" t="s">
        <v>75</v>
      </c>
      <c r="AY139" s="18" t="s">
        <v>155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8" t="s">
        <v>83</v>
      </c>
      <c r="BK139" s="184">
        <f>ROUND(I139*H139,2)</f>
        <v>0</v>
      </c>
      <c r="BL139" s="18" t="s">
        <v>163</v>
      </c>
      <c r="BM139" s="183" t="s">
        <v>490</v>
      </c>
    </row>
    <row r="140" s="2" customFormat="1" ht="16.5" customHeight="1">
      <c r="A140" s="38"/>
      <c r="B140" s="171"/>
      <c r="C140" s="172" t="s">
        <v>364</v>
      </c>
      <c r="D140" s="172" t="s">
        <v>158</v>
      </c>
      <c r="E140" s="173" t="s">
        <v>845</v>
      </c>
      <c r="F140" s="174" t="s">
        <v>846</v>
      </c>
      <c r="G140" s="175" t="s">
        <v>1</v>
      </c>
      <c r="H140" s="176">
        <v>9</v>
      </c>
      <c r="I140" s="177"/>
      <c r="J140" s="178">
        <f>ROUND(I140*H140,2)</f>
        <v>0</v>
      </c>
      <c r="K140" s="174" t="s">
        <v>1</v>
      </c>
      <c r="L140" s="39"/>
      <c r="M140" s="179" t="s">
        <v>1</v>
      </c>
      <c r="N140" s="180" t="s">
        <v>40</v>
      </c>
      <c r="O140" s="77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83" t="s">
        <v>163</v>
      </c>
      <c r="AT140" s="183" t="s">
        <v>158</v>
      </c>
      <c r="AU140" s="183" t="s">
        <v>75</v>
      </c>
      <c r="AY140" s="18" t="s">
        <v>155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8" t="s">
        <v>83</v>
      </c>
      <c r="BK140" s="184">
        <f>ROUND(I140*H140,2)</f>
        <v>0</v>
      </c>
      <c r="BL140" s="18" t="s">
        <v>163</v>
      </c>
      <c r="BM140" s="183" t="s">
        <v>501</v>
      </c>
    </row>
    <row r="141" s="2" customFormat="1" ht="16.5" customHeight="1">
      <c r="A141" s="38"/>
      <c r="B141" s="171"/>
      <c r="C141" s="172" t="s">
        <v>367</v>
      </c>
      <c r="D141" s="172" t="s">
        <v>158</v>
      </c>
      <c r="E141" s="173" t="s">
        <v>847</v>
      </c>
      <c r="F141" s="174" t="s">
        <v>848</v>
      </c>
      <c r="G141" s="175" t="s">
        <v>1</v>
      </c>
      <c r="H141" s="176">
        <v>14</v>
      </c>
      <c r="I141" s="177"/>
      <c r="J141" s="178">
        <f>ROUND(I141*H141,2)</f>
        <v>0</v>
      </c>
      <c r="K141" s="174" t="s">
        <v>1</v>
      </c>
      <c r="L141" s="39"/>
      <c r="M141" s="179" t="s">
        <v>1</v>
      </c>
      <c r="N141" s="180" t="s">
        <v>40</v>
      </c>
      <c r="O141" s="77"/>
      <c r="P141" s="181">
        <f>O141*H141</f>
        <v>0</v>
      </c>
      <c r="Q141" s="181">
        <v>0</v>
      </c>
      <c r="R141" s="181">
        <f>Q141*H141</f>
        <v>0</v>
      </c>
      <c r="S141" s="181">
        <v>0</v>
      </c>
      <c r="T141" s="18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183" t="s">
        <v>163</v>
      </c>
      <c r="AT141" s="183" t="s">
        <v>158</v>
      </c>
      <c r="AU141" s="183" t="s">
        <v>75</v>
      </c>
      <c r="AY141" s="18" t="s">
        <v>155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8" t="s">
        <v>83</v>
      </c>
      <c r="BK141" s="184">
        <f>ROUND(I141*H141,2)</f>
        <v>0</v>
      </c>
      <c r="BL141" s="18" t="s">
        <v>163</v>
      </c>
      <c r="BM141" s="183" t="s">
        <v>513</v>
      </c>
    </row>
    <row r="142" s="2" customFormat="1" ht="16.5" customHeight="1">
      <c r="A142" s="38"/>
      <c r="B142" s="171"/>
      <c r="C142" s="172" t="s">
        <v>371</v>
      </c>
      <c r="D142" s="172" t="s">
        <v>158</v>
      </c>
      <c r="E142" s="173" t="s">
        <v>849</v>
      </c>
      <c r="F142" s="174" t="s">
        <v>850</v>
      </c>
      <c r="G142" s="175" t="s">
        <v>1</v>
      </c>
      <c r="H142" s="176">
        <v>12</v>
      </c>
      <c r="I142" s="177"/>
      <c r="J142" s="178">
        <f>ROUND(I142*H142,2)</f>
        <v>0</v>
      </c>
      <c r="K142" s="174" t="s">
        <v>1</v>
      </c>
      <c r="L142" s="39"/>
      <c r="M142" s="179" t="s">
        <v>1</v>
      </c>
      <c r="N142" s="180" t="s">
        <v>40</v>
      </c>
      <c r="O142" s="77"/>
      <c r="P142" s="181">
        <f>O142*H142</f>
        <v>0</v>
      </c>
      <c r="Q142" s="181">
        <v>0</v>
      </c>
      <c r="R142" s="181">
        <f>Q142*H142</f>
        <v>0</v>
      </c>
      <c r="S142" s="181">
        <v>0</v>
      </c>
      <c r="T142" s="182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83" t="s">
        <v>163</v>
      </c>
      <c r="AT142" s="183" t="s">
        <v>158</v>
      </c>
      <c r="AU142" s="183" t="s">
        <v>75</v>
      </c>
      <c r="AY142" s="18" t="s">
        <v>155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8" t="s">
        <v>83</v>
      </c>
      <c r="BK142" s="184">
        <f>ROUND(I142*H142,2)</f>
        <v>0</v>
      </c>
      <c r="BL142" s="18" t="s">
        <v>163</v>
      </c>
      <c r="BM142" s="183" t="s">
        <v>681</v>
      </c>
    </row>
    <row r="143" s="2" customFormat="1" ht="16.5" customHeight="1">
      <c r="A143" s="38"/>
      <c r="B143" s="171"/>
      <c r="C143" s="172" t="s">
        <v>379</v>
      </c>
      <c r="D143" s="172" t="s">
        <v>158</v>
      </c>
      <c r="E143" s="173" t="s">
        <v>851</v>
      </c>
      <c r="F143" s="174" t="s">
        <v>852</v>
      </c>
      <c r="G143" s="175" t="s">
        <v>1</v>
      </c>
      <c r="H143" s="176">
        <v>1</v>
      </c>
      <c r="I143" s="177"/>
      <c r="J143" s="178">
        <f>ROUND(I143*H143,2)</f>
        <v>0</v>
      </c>
      <c r="K143" s="174" t="s">
        <v>1</v>
      </c>
      <c r="L143" s="39"/>
      <c r="M143" s="179" t="s">
        <v>1</v>
      </c>
      <c r="N143" s="180" t="s">
        <v>40</v>
      </c>
      <c r="O143" s="77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83" t="s">
        <v>163</v>
      </c>
      <c r="AT143" s="183" t="s">
        <v>158</v>
      </c>
      <c r="AU143" s="183" t="s">
        <v>75</v>
      </c>
      <c r="AY143" s="18" t="s">
        <v>155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8" t="s">
        <v>83</v>
      </c>
      <c r="BK143" s="184">
        <f>ROUND(I143*H143,2)</f>
        <v>0</v>
      </c>
      <c r="BL143" s="18" t="s">
        <v>163</v>
      </c>
      <c r="BM143" s="183" t="s">
        <v>853</v>
      </c>
    </row>
    <row r="144" s="2" customFormat="1" ht="16.5" customHeight="1">
      <c r="A144" s="38"/>
      <c r="B144" s="171"/>
      <c r="C144" s="172" t="s">
        <v>383</v>
      </c>
      <c r="D144" s="172" t="s">
        <v>158</v>
      </c>
      <c r="E144" s="173" t="s">
        <v>854</v>
      </c>
      <c r="F144" s="174" t="s">
        <v>855</v>
      </c>
      <c r="G144" s="175" t="s">
        <v>1</v>
      </c>
      <c r="H144" s="176">
        <v>15</v>
      </c>
      <c r="I144" s="177"/>
      <c r="J144" s="178">
        <f>ROUND(I144*H144,2)</f>
        <v>0</v>
      </c>
      <c r="K144" s="174" t="s">
        <v>1</v>
      </c>
      <c r="L144" s="39"/>
      <c r="M144" s="179" t="s">
        <v>1</v>
      </c>
      <c r="N144" s="180" t="s">
        <v>40</v>
      </c>
      <c r="O144" s="77"/>
      <c r="P144" s="181">
        <f>O144*H144</f>
        <v>0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83" t="s">
        <v>163</v>
      </c>
      <c r="AT144" s="183" t="s">
        <v>158</v>
      </c>
      <c r="AU144" s="183" t="s">
        <v>75</v>
      </c>
      <c r="AY144" s="18" t="s">
        <v>155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8" t="s">
        <v>83</v>
      </c>
      <c r="BK144" s="184">
        <f>ROUND(I144*H144,2)</f>
        <v>0</v>
      </c>
      <c r="BL144" s="18" t="s">
        <v>163</v>
      </c>
      <c r="BM144" s="183" t="s">
        <v>856</v>
      </c>
    </row>
    <row r="145" s="2" customFormat="1" ht="16.5" customHeight="1">
      <c r="A145" s="38"/>
      <c r="B145" s="171"/>
      <c r="C145" s="172" t="s">
        <v>390</v>
      </c>
      <c r="D145" s="172" t="s">
        <v>158</v>
      </c>
      <c r="E145" s="173" t="s">
        <v>857</v>
      </c>
      <c r="F145" s="174" t="s">
        <v>858</v>
      </c>
      <c r="G145" s="175" t="s">
        <v>1</v>
      </c>
      <c r="H145" s="176">
        <v>1</v>
      </c>
      <c r="I145" s="177"/>
      <c r="J145" s="178">
        <f>ROUND(I145*H145,2)</f>
        <v>0</v>
      </c>
      <c r="K145" s="174" t="s">
        <v>1</v>
      </c>
      <c r="L145" s="39"/>
      <c r="M145" s="179" t="s">
        <v>1</v>
      </c>
      <c r="N145" s="180" t="s">
        <v>40</v>
      </c>
      <c r="O145" s="77"/>
      <c r="P145" s="181">
        <f>O145*H145</f>
        <v>0</v>
      </c>
      <c r="Q145" s="181">
        <v>0</v>
      </c>
      <c r="R145" s="181">
        <f>Q145*H145</f>
        <v>0</v>
      </c>
      <c r="S145" s="181">
        <v>0</v>
      </c>
      <c r="T145" s="182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83" t="s">
        <v>163</v>
      </c>
      <c r="AT145" s="183" t="s">
        <v>158</v>
      </c>
      <c r="AU145" s="183" t="s">
        <v>75</v>
      </c>
      <c r="AY145" s="18" t="s">
        <v>155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8" t="s">
        <v>83</v>
      </c>
      <c r="BK145" s="184">
        <f>ROUND(I145*H145,2)</f>
        <v>0</v>
      </c>
      <c r="BL145" s="18" t="s">
        <v>163</v>
      </c>
      <c r="BM145" s="183" t="s">
        <v>859</v>
      </c>
    </row>
    <row r="146" s="2" customFormat="1" ht="16.5" customHeight="1">
      <c r="A146" s="38"/>
      <c r="B146" s="171"/>
      <c r="C146" s="172" t="s">
        <v>395</v>
      </c>
      <c r="D146" s="172" t="s">
        <v>158</v>
      </c>
      <c r="E146" s="173" t="s">
        <v>860</v>
      </c>
      <c r="F146" s="174" t="s">
        <v>861</v>
      </c>
      <c r="G146" s="175" t="s">
        <v>1</v>
      </c>
      <c r="H146" s="176">
        <v>1</v>
      </c>
      <c r="I146" s="177"/>
      <c r="J146" s="178">
        <f>ROUND(I146*H146,2)</f>
        <v>0</v>
      </c>
      <c r="K146" s="174" t="s">
        <v>1</v>
      </c>
      <c r="L146" s="39"/>
      <c r="M146" s="179" t="s">
        <v>1</v>
      </c>
      <c r="N146" s="180" t="s">
        <v>40</v>
      </c>
      <c r="O146" s="77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83" t="s">
        <v>163</v>
      </c>
      <c r="AT146" s="183" t="s">
        <v>158</v>
      </c>
      <c r="AU146" s="183" t="s">
        <v>75</v>
      </c>
      <c r="AY146" s="18" t="s">
        <v>155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8" t="s">
        <v>83</v>
      </c>
      <c r="BK146" s="184">
        <f>ROUND(I146*H146,2)</f>
        <v>0</v>
      </c>
      <c r="BL146" s="18" t="s">
        <v>163</v>
      </c>
      <c r="BM146" s="183" t="s">
        <v>862</v>
      </c>
    </row>
    <row r="147" s="2" customFormat="1" ht="16.5" customHeight="1">
      <c r="A147" s="38"/>
      <c r="B147" s="171"/>
      <c r="C147" s="172" t="s">
        <v>402</v>
      </c>
      <c r="D147" s="172" t="s">
        <v>158</v>
      </c>
      <c r="E147" s="173" t="s">
        <v>863</v>
      </c>
      <c r="F147" s="174" t="s">
        <v>864</v>
      </c>
      <c r="G147" s="175" t="s">
        <v>1</v>
      </c>
      <c r="H147" s="176">
        <v>1</v>
      </c>
      <c r="I147" s="177"/>
      <c r="J147" s="178">
        <f>ROUND(I147*H147,2)</f>
        <v>0</v>
      </c>
      <c r="K147" s="174" t="s">
        <v>1</v>
      </c>
      <c r="L147" s="39"/>
      <c r="M147" s="179" t="s">
        <v>1</v>
      </c>
      <c r="N147" s="180" t="s">
        <v>40</v>
      </c>
      <c r="O147" s="77"/>
      <c r="P147" s="181">
        <f>O147*H147</f>
        <v>0</v>
      </c>
      <c r="Q147" s="181">
        <v>0</v>
      </c>
      <c r="R147" s="181">
        <f>Q147*H147</f>
        <v>0</v>
      </c>
      <c r="S147" s="181">
        <v>0</v>
      </c>
      <c r="T147" s="18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83" t="s">
        <v>163</v>
      </c>
      <c r="AT147" s="183" t="s">
        <v>158</v>
      </c>
      <c r="AU147" s="183" t="s">
        <v>75</v>
      </c>
      <c r="AY147" s="18" t="s">
        <v>155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8" t="s">
        <v>83</v>
      </c>
      <c r="BK147" s="184">
        <f>ROUND(I147*H147,2)</f>
        <v>0</v>
      </c>
      <c r="BL147" s="18" t="s">
        <v>163</v>
      </c>
      <c r="BM147" s="183" t="s">
        <v>865</v>
      </c>
    </row>
    <row r="148" s="2" customFormat="1" ht="16.5" customHeight="1">
      <c r="A148" s="38"/>
      <c r="B148" s="171"/>
      <c r="C148" s="172" t="s">
        <v>298</v>
      </c>
      <c r="D148" s="172" t="s">
        <v>158</v>
      </c>
      <c r="E148" s="173" t="s">
        <v>866</v>
      </c>
      <c r="F148" s="174" t="s">
        <v>867</v>
      </c>
      <c r="G148" s="175" t="s">
        <v>1</v>
      </c>
      <c r="H148" s="176">
        <v>1</v>
      </c>
      <c r="I148" s="177"/>
      <c r="J148" s="178">
        <f>ROUND(I148*H148,2)</f>
        <v>0</v>
      </c>
      <c r="K148" s="174" t="s">
        <v>1</v>
      </c>
      <c r="L148" s="39"/>
      <c r="M148" s="228" t="s">
        <v>1</v>
      </c>
      <c r="N148" s="229" t="s">
        <v>40</v>
      </c>
      <c r="O148" s="209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83" t="s">
        <v>163</v>
      </c>
      <c r="AT148" s="183" t="s">
        <v>158</v>
      </c>
      <c r="AU148" s="183" t="s">
        <v>75</v>
      </c>
      <c r="AY148" s="18" t="s">
        <v>155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8" t="s">
        <v>83</v>
      </c>
      <c r="BK148" s="184">
        <f>ROUND(I148*H148,2)</f>
        <v>0</v>
      </c>
      <c r="BL148" s="18" t="s">
        <v>163</v>
      </c>
      <c r="BM148" s="183" t="s">
        <v>251</v>
      </c>
    </row>
    <row r="149" s="2" customFormat="1" ht="6.96" customHeight="1">
      <c r="A149" s="38"/>
      <c r="B149" s="60"/>
      <c r="C149" s="61"/>
      <c r="D149" s="61"/>
      <c r="E149" s="61"/>
      <c r="F149" s="61"/>
      <c r="G149" s="61"/>
      <c r="H149" s="61"/>
      <c r="I149" s="61"/>
      <c r="J149" s="61"/>
      <c r="K149" s="61"/>
      <c r="L149" s="39"/>
      <c r="M149" s="38"/>
      <c r="O149" s="38"/>
      <c r="P149" s="38"/>
      <c r="Q149" s="38"/>
      <c r="R149" s="38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</row>
  </sheetData>
  <autoFilter ref="C115:K148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122</v>
      </c>
      <c r="L4" s="21"/>
      <c r="M4" s="120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1" t="str">
        <f>'Rekapitulace stavby'!K6</f>
        <v>Stavební úpravy střech objektu MSH</v>
      </c>
      <c r="F7" s="31"/>
      <c r="G7" s="31"/>
      <c r="H7" s="31"/>
      <c r="L7" s="21"/>
    </row>
    <row r="8" s="2" customFormat="1" ht="12" customHeight="1">
      <c r="A8" s="38"/>
      <c r="B8" s="39"/>
      <c r="C8" s="38"/>
      <c r="D8" s="31" t="s">
        <v>123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124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1" t="s">
        <v>18</v>
      </c>
      <c r="E11" s="38"/>
      <c r="F11" s="26" t="s">
        <v>1</v>
      </c>
      <c r="G11" s="38"/>
      <c r="H11" s="38"/>
      <c r="I11" s="31" t="s">
        <v>19</v>
      </c>
      <c r="J11" s="26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1" t="s">
        <v>20</v>
      </c>
      <c r="E12" s="38"/>
      <c r="F12" s="26" t="s">
        <v>21</v>
      </c>
      <c r="G12" s="38"/>
      <c r="H12" s="38"/>
      <c r="I12" s="31" t="s">
        <v>22</v>
      </c>
      <c r="J12" s="69" t="str">
        <f>'Rekapitulace stavby'!AN8</f>
        <v>31. 1. 2025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1" t="s">
        <v>24</v>
      </c>
      <c r="E14" s="38"/>
      <c r="F14" s="38"/>
      <c r="G14" s="38"/>
      <c r="H14" s="38"/>
      <c r="I14" s="31" t="s">
        <v>25</v>
      </c>
      <c r="J14" s="26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6" t="str">
        <f>IF('Rekapitulace stavby'!E11="","",'Rekapitulace stavby'!E11)</f>
        <v xml:space="preserve"> </v>
      </c>
      <c r="F15" s="38"/>
      <c r="G15" s="38"/>
      <c r="H15" s="38"/>
      <c r="I15" s="31" t="s">
        <v>27</v>
      </c>
      <c r="J15" s="26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1" t="s">
        <v>28</v>
      </c>
      <c r="E17" s="38"/>
      <c r="F17" s="38"/>
      <c r="G17" s="38"/>
      <c r="H17" s="38"/>
      <c r="I17" s="31" t="s">
        <v>25</v>
      </c>
      <c r="J17" s="32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1" t="s">
        <v>30</v>
      </c>
      <c r="E20" s="38"/>
      <c r="F20" s="38"/>
      <c r="G20" s="38"/>
      <c r="H20" s="38"/>
      <c r="I20" s="31" t="s">
        <v>25</v>
      </c>
      <c r="J20" s="26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6" t="str">
        <f>IF('Rekapitulace stavby'!E17="","",'Rekapitulace stavby'!E17)</f>
        <v xml:space="preserve"> </v>
      </c>
      <c r="F21" s="38"/>
      <c r="G21" s="38"/>
      <c r="H21" s="38"/>
      <c r="I21" s="31" t="s">
        <v>27</v>
      </c>
      <c r="J21" s="26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1" t="s">
        <v>32</v>
      </c>
      <c r="E23" s="38"/>
      <c r="F23" s="38"/>
      <c r="G23" s="38"/>
      <c r="H23" s="38"/>
      <c r="I23" s="31" t="s">
        <v>25</v>
      </c>
      <c r="J23" s="26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6" t="str">
        <f>IF('Rekapitulace stavby'!E20="","",'Rekapitulace stavby'!E20)</f>
        <v xml:space="preserve"> </v>
      </c>
      <c r="F24" s="38"/>
      <c r="G24" s="38"/>
      <c r="H24" s="38"/>
      <c r="I24" s="31" t="s">
        <v>27</v>
      </c>
      <c r="J24" s="26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1" t="s">
        <v>33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35</v>
      </c>
      <c r="E30" s="38"/>
      <c r="F30" s="38"/>
      <c r="G30" s="38"/>
      <c r="H30" s="38"/>
      <c r="I30" s="38"/>
      <c r="J30" s="96">
        <f>ROUND(J126,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37</v>
      </c>
      <c r="G32" s="38"/>
      <c r="H32" s="38"/>
      <c r="I32" s="43" t="s">
        <v>36</v>
      </c>
      <c r="J32" s="43" t="s">
        <v>38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39</v>
      </c>
      <c r="E33" s="31" t="s">
        <v>40</v>
      </c>
      <c r="F33" s="127">
        <f>ROUND((SUM(BE126:BE172)),  2)</f>
        <v>0</v>
      </c>
      <c r="G33" s="38"/>
      <c r="H33" s="38"/>
      <c r="I33" s="128">
        <v>0.20999999999999999</v>
      </c>
      <c r="J33" s="127">
        <f>ROUND(((SUM(BE126:BE172))*I33),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1" t="s">
        <v>41</v>
      </c>
      <c r="F34" s="127">
        <f>ROUND((SUM(BF126:BF172)),  2)</f>
        <v>0</v>
      </c>
      <c r="G34" s="38"/>
      <c r="H34" s="38"/>
      <c r="I34" s="128">
        <v>0.12</v>
      </c>
      <c r="J34" s="127">
        <f>ROUND(((SUM(BF126:BF172))*I34),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1" t="s">
        <v>42</v>
      </c>
      <c r="F35" s="127">
        <f>ROUND((SUM(BG126:BG172)),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1" t="s">
        <v>43</v>
      </c>
      <c r="F36" s="127">
        <f>ROUND((SUM(BH126:BH172)),  2)</f>
        <v>0</v>
      </c>
      <c r="G36" s="38"/>
      <c r="H36" s="38"/>
      <c r="I36" s="128">
        <v>0.12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1" t="s">
        <v>44</v>
      </c>
      <c r="F37" s="127">
        <f>ROUND((SUM(BI126:BI172)),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45</v>
      </c>
      <c r="E39" s="81"/>
      <c r="F39" s="81"/>
      <c r="G39" s="131" t="s">
        <v>46</v>
      </c>
      <c r="H39" s="132" t="s">
        <v>47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5"/>
      <c r="D50" s="56" t="s">
        <v>48</v>
      </c>
      <c r="E50" s="57"/>
      <c r="F50" s="57"/>
      <c r="G50" s="56" t="s">
        <v>49</v>
      </c>
      <c r="H50" s="57"/>
      <c r="I50" s="57"/>
      <c r="J50" s="57"/>
      <c r="K50" s="57"/>
      <c r="L50" s="5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8"/>
      <c r="B61" s="39"/>
      <c r="C61" s="38"/>
      <c r="D61" s="58" t="s">
        <v>50</v>
      </c>
      <c r="E61" s="41"/>
      <c r="F61" s="135" t="s">
        <v>51</v>
      </c>
      <c r="G61" s="58" t="s">
        <v>50</v>
      </c>
      <c r="H61" s="41"/>
      <c r="I61" s="41"/>
      <c r="J61" s="136" t="s">
        <v>51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8"/>
      <c r="B65" s="39"/>
      <c r="C65" s="38"/>
      <c r="D65" s="56" t="s">
        <v>52</v>
      </c>
      <c r="E65" s="59"/>
      <c r="F65" s="59"/>
      <c r="G65" s="56" t="s">
        <v>53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8"/>
      <c r="B76" s="39"/>
      <c r="C76" s="38"/>
      <c r="D76" s="58" t="s">
        <v>50</v>
      </c>
      <c r="E76" s="41"/>
      <c r="F76" s="135" t="s">
        <v>51</v>
      </c>
      <c r="G76" s="58" t="s">
        <v>50</v>
      </c>
      <c r="H76" s="41"/>
      <c r="I76" s="41"/>
      <c r="J76" s="136" t="s">
        <v>51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2" t="s">
        <v>125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1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Stavební úpravy střech objektu MSH</v>
      </c>
      <c r="F85" s="31"/>
      <c r="G85" s="31"/>
      <c r="H85" s="31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1" t="s">
        <v>123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A-B - Střecha A, bourací práce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1" t="s">
        <v>20</v>
      </c>
      <c r="D89" s="38"/>
      <c r="E89" s="38"/>
      <c r="F89" s="26" t="str">
        <f>F12</f>
        <v>Louny</v>
      </c>
      <c r="G89" s="38"/>
      <c r="H89" s="38"/>
      <c r="I89" s="31" t="s">
        <v>22</v>
      </c>
      <c r="J89" s="69" t="str">
        <f>IF(J12="","",J12)</f>
        <v>31. 1. 2025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1" t="s">
        <v>24</v>
      </c>
      <c r="D91" s="38"/>
      <c r="E91" s="38"/>
      <c r="F91" s="26" t="str">
        <f>E15</f>
        <v xml:space="preserve"> </v>
      </c>
      <c r="G91" s="38"/>
      <c r="H91" s="38"/>
      <c r="I91" s="31" t="s">
        <v>30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31" t="s">
        <v>32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126</v>
      </c>
      <c r="D94" s="129"/>
      <c r="E94" s="129"/>
      <c r="F94" s="129"/>
      <c r="G94" s="129"/>
      <c r="H94" s="129"/>
      <c r="I94" s="129"/>
      <c r="J94" s="138" t="s">
        <v>127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128</v>
      </c>
      <c r="D96" s="38"/>
      <c r="E96" s="38"/>
      <c r="F96" s="38"/>
      <c r="G96" s="38"/>
      <c r="H96" s="38"/>
      <c r="I96" s="38"/>
      <c r="J96" s="96">
        <f>J126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8" t="s">
        <v>129</v>
      </c>
    </row>
    <row r="97" s="9" customFormat="1" ht="24.96" customHeight="1">
      <c r="A97" s="9"/>
      <c r="B97" s="140"/>
      <c r="C97" s="9"/>
      <c r="D97" s="141" t="s">
        <v>130</v>
      </c>
      <c r="E97" s="142"/>
      <c r="F97" s="142"/>
      <c r="G97" s="142"/>
      <c r="H97" s="142"/>
      <c r="I97" s="142"/>
      <c r="J97" s="143">
        <f>J127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131</v>
      </c>
      <c r="E98" s="146"/>
      <c r="F98" s="146"/>
      <c r="G98" s="146"/>
      <c r="H98" s="146"/>
      <c r="I98" s="146"/>
      <c r="J98" s="147">
        <f>J128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40"/>
      <c r="C99" s="9"/>
      <c r="D99" s="141" t="s">
        <v>132</v>
      </c>
      <c r="E99" s="142"/>
      <c r="F99" s="142"/>
      <c r="G99" s="142"/>
      <c r="H99" s="142"/>
      <c r="I99" s="142"/>
      <c r="J99" s="143">
        <f>J137</f>
        <v>0</v>
      </c>
      <c r="K99" s="9"/>
      <c r="L99" s="14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4"/>
      <c r="C100" s="10"/>
      <c r="D100" s="145" t="s">
        <v>133</v>
      </c>
      <c r="E100" s="146"/>
      <c r="F100" s="146"/>
      <c r="G100" s="146"/>
      <c r="H100" s="146"/>
      <c r="I100" s="146"/>
      <c r="J100" s="147">
        <f>J138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4"/>
      <c r="C101" s="10"/>
      <c r="D101" s="145" t="s">
        <v>134</v>
      </c>
      <c r="E101" s="146"/>
      <c r="F101" s="146"/>
      <c r="G101" s="146"/>
      <c r="H101" s="146"/>
      <c r="I101" s="146"/>
      <c r="J101" s="147">
        <f>J147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4"/>
      <c r="C102" s="10"/>
      <c r="D102" s="145" t="s">
        <v>135</v>
      </c>
      <c r="E102" s="146"/>
      <c r="F102" s="146"/>
      <c r="G102" s="146"/>
      <c r="H102" s="146"/>
      <c r="I102" s="146"/>
      <c r="J102" s="147">
        <f>J150</f>
        <v>0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4"/>
      <c r="C103" s="10"/>
      <c r="D103" s="145" t="s">
        <v>136</v>
      </c>
      <c r="E103" s="146"/>
      <c r="F103" s="146"/>
      <c r="G103" s="146"/>
      <c r="H103" s="146"/>
      <c r="I103" s="146"/>
      <c r="J103" s="147">
        <f>J153</f>
        <v>0</v>
      </c>
      <c r="K103" s="10"/>
      <c r="L103" s="14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4"/>
      <c r="C104" s="10"/>
      <c r="D104" s="145" t="s">
        <v>137</v>
      </c>
      <c r="E104" s="146"/>
      <c r="F104" s="146"/>
      <c r="G104" s="146"/>
      <c r="H104" s="146"/>
      <c r="I104" s="146"/>
      <c r="J104" s="147">
        <f>J166</f>
        <v>0</v>
      </c>
      <c r="K104" s="10"/>
      <c r="L104" s="14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40"/>
      <c r="C105" s="9"/>
      <c r="D105" s="141" t="s">
        <v>138</v>
      </c>
      <c r="E105" s="142"/>
      <c r="F105" s="142"/>
      <c r="G105" s="142"/>
      <c r="H105" s="142"/>
      <c r="I105" s="142"/>
      <c r="J105" s="143">
        <f>J169</f>
        <v>0</v>
      </c>
      <c r="K105" s="9"/>
      <c r="L105" s="140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44"/>
      <c r="C106" s="10"/>
      <c r="D106" s="145" t="s">
        <v>139</v>
      </c>
      <c r="E106" s="146"/>
      <c r="F106" s="146"/>
      <c r="G106" s="146"/>
      <c r="H106" s="146"/>
      <c r="I106" s="146"/>
      <c r="J106" s="147">
        <f>J170</f>
        <v>0</v>
      </c>
      <c r="K106" s="10"/>
      <c r="L106" s="14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38"/>
      <c r="D107" s="38"/>
      <c r="E107" s="38"/>
      <c r="F107" s="38"/>
      <c r="G107" s="38"/>
      <c r="H107" s="38"/>
      <c r="I107" s="38"/>
      <c r="J107" s="38"/>
      <c r="K107" s="38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0"/>
      <c r="C108" s="61"/>
      <c r="D108" s="61"/>
      <c r="E108" s="61"/>
      <c r="F108" s="61"/>
      <c r="G108" s="61"/>
      <c r="H108" s="61"/>
      <c r="I108" s="61"/>
      <c r="J108" s="61"/>
      <c r="K108" s="61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2"/>
      <c r="C112" s="63"/>
      <c r="D112" s="63"/>
      <c r="E112" s="63"/>
      <c r="F112" s="63"/>
      <c r="G112" s="63"/>
      <c r="H112" s="63"/>
      <c r="I112" s="63"/>
      <c r="J112" s="63"/>
      <c r="K112" s="63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2" t="s">
        <v>140</v>
      </c>
      <c r="D113" s="38"/>
      <c r="E113" s="38"/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38"/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1" t="s">
        <v>16</v>
      </c>
      <c r="D115" s="38"/>
      <c r="E115" s="38"/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38"/>
      <c r="D116" s="38"/>
      <c r="E116" s="121" t="str">
        <f>E7</f>
        <v>Stavební úpravy střech objektu MSH</v>
      </c>
      <c r="F116" s="31"/>
      <c r="G116" s="31"/>
      <c r="H116" s="31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1" t="s">
        <v>123</v>
      </c>
      <c r="D117" s="38"/>
      <c r="E117" s="38"/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38"/>
      <c r="D118" s="38"/>
      <c r="E118" s="67" t="str">
        <f>E9</f>
        <v>A-B - Střecha A, bourací práce</v>
      </c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38"/>
      <c r="D119" s="38"/>
      <c r="E119" s="38"/>
      <c r="F119" s="38"/>
      <c r="G119" s="38"/>
      <c r="H119" s="38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1" t="s">
        <v>20</v>
      </c>
      <c r="D120" s="38"/>
      <c r="E120" s="38"/>
      <c r="F120" s="26" t="str">
        <f>F12</f>
        <v>Louny</v>
      </c>
      <c r="G120" s="38"/>
      <c r="H120" s="38"/>
      <c r="I120" s="31" t="s">
        <v>22</v>
      </c>
      <c r="J120" s="69" t="str">
        <f>IF(J12="","",J12)</f>
        <v>31. 1. 2025</v>
      </c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38"/>
      <c r="D121" s="38"/>
      <c r="E121" s="38"/>
      <c r="F121" s="38"/>
      <c r="G121" s="38"/>
      <c r="H121" s="38"/>
      <c r="I121" s="38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1" t="s">
        <v>24</v>
      </c>
      <c r="D122" s="38"/>
      <c r="E122" s="38"/>
      <c r="F122" s="26" t="str">
        <f>E15</f>
        <v xml:space="preserve"> </v>
      </c>
      <c r="G122" s="38"/>
      <c r="H122" s="38"/>
      <c r="I122" s="31" t="s">
        <v>30</v>
      </c>
      <c r="J122" s="36" t="str">
        <f>E21</f>
        <v xml:space="preserve"> </v>
      </c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1" t="s">
        <v>28</v>
      </c>
      <c r="D123" s="38"/>
      <c r="E123" s="38"/>
      <c r="F123" s="26" t="str">
        <f>IF(E18="","",E18)</f>
        <v>Vyplň údaj</v>
      </c>
      <c r="G123" s="38"/>
      <c r="H123" s="38"/>
      <c r="I123" s="31" t="s">
        <v>32</v>
      </c>
      <c r="J123" s="36" t="str">
        <f>E24</f>
        <v xml:space="preserve"> </v>
      </c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38"/>
      <c r="D124" s="38"/>
      <c r="E124" s="38"/>
      <c r="F124" s="38"/>
      <c r="G124" s="38"/>
      <c r="H124" s="38"/>
      <c r="I124" s="38"/>
      <c r="J124" s="38"/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48"/>
      <c r="B125" s="149"/>
      <c r="C125" s="150" t="s">
        <v>141</v>
      </c>
      <c r="D125" s="151" t="s">
        <v>60</v>
      </c>
      <c r="E125" s="151" t="s">
        <v>56</v>
      </c>
      <c r="F125" s="151" t="s">
        <v>57</v>
      </c>
      <c r="G125" s="151" t="s">
        <v>142</v>
      </c>
      <c r="H125" s="151" t="s">
        <v>143</v>
      </c>
      <c r="I125" s="151" t="s">
        <v>144</v>
      </c>
      <c r="J125" s="151" t="s">
        <v>127</v>
      </c>
      <c r="K125" s="152" t="s">
        <v>145</v>
      </c>
      <c r="L125" s="153"/>
      <c r="M125" s="86" t="s">
        <v>1</v>
      </c>
      <c r="N125" s="87" t="s">
        <v>39</v>
      </c>
      <c r="O125" s="87" t="s">
        <v>146</v>
      </c>
      <c r="P125" s="87" t="s">
        <v>147</v>
      </c>
      <c r="Q125" s="87" t="s">
        <v>148</v>
      </c>
      <c r="R125" s="87" t="s">
        <v>149</v>
      </c>
      <c r="S125" s="87" t="s">
        <v>150</v>
      </c>
      <c r="T125" s="88" t="s">
        <v>151</v>
      </c>
      <c r="U125" s="148"/>
      <c r="V125" s="148"/>
      <c r="W125" s="148"/>
      <c r="X125" s="148"/>
      <c r="Y125" s="148"/>
      <c r="Z125" s="148"/>
      <c r="AA125" s="148"/>
      <c r="AB125" s="148"/>
      <c r="AC125" s="148"/>
      <c r="AD125" s="148"/>
      <c r="AE125" s="148"/>
    </row>
    <row r="126" s="2" customFormat="1" ht="22.8" customHeight="1">
      <c r="A126" s="38"/>
      <c r="B126" s="39"/>
      <c r="C126" s="93" t="s">
        <v>152</v>
      </c>
      <c r="D126" s="38"/>
      <c r="E126" s="38"/>
      <c r="F126" s="38"/>
      <c r="G126" s="38"/>
      <c r="H126" s="38"/>
      <c r="I126" s="38"/>
      <c r="J126" s="154">
        <f>BK126</f>
        <v>0</v>
      </c>
      <c r="K126" s="38"/>
      <c r="L126" s="39"/>
      <c r="M126" s="89"/>
      <c r="N126" s="73"/>
      <c r="O126" s="90"/>
      <c r="P126" s="155">
        <f>P127+P137+P169</f>
        <v>0</v>
      </c>
      <c r="Q126" s="90"/>
      <c r="R126" s="155">
        <f>R127+R137+R169</f>
        <v>0</v>
      </c>
      <c r="S126" s="90"/>
      <c r="T126" s="156">
        <f>T127+T137+T169</f>
        <v>57.752490199999997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8" t="s">
        <v>74</v>
      </c>
      <c r="AU126" s="18" t="s">
        <v>129</v>
      </c>
      <c r="BK126" s="157">
        <f>BK127+BK137+BK169</f>
        <v>0</v>
      </c>
    </row>
    <row r="127" s="12" customFormat="1" ht="25.92" customHeight="1">
      <c r="A127" s="12"/>
      <c r="B127" s="158"/>
      <c r="C127" s="12"/>
      <c r="D127" s="159" t="s">
        <v>74</v>
      </c>
      <c r="E127" s="160" t="s">
        <v>153</v>
      </c>
      <c r="F127" s="160" t="s">
        <v>154</v>
      </c>
      <c r="G127" s="12"/>
      <c r="H127" s="12"/>
      <c r="I127" s="161"/>
      <c r="J127" s="162">
        <f>BK127</f>
        <v>0</v>
      </c>
      <c r="K127" s="12"/>
      <c r="L127" s="158"/>
      <c r="M127" s="163"/>
      <c r="N127" s="164"/>
      <c r="O127" s="164"/>
      <c r="P127" s="165">
        <f>P128</f>
        <v>0</v>
      </c>
      <c r="Q127" s="164"/>
      <c r="R127" s="165">
        <f>R128</f>
        <v>0</v>
      </c>
      <c r="S127" s="164"/>
      <c r="T127" s="166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9" t="s">
        <v>83</v>
      </c>
      <c r="AT127" s="167" t="s">
        <v>74</v>
      </c>
      <c r="AU127" s="167" t="s">
        <v>75</v>
      </c>
      <c r="AY127" s="159" t="s">
        <v>155</v>
      </c>
      <c r="BK127" s="168">
        <f>BK128</f>
        <v>0</v>
      </c>
    </row>
    <row r="128" s="12" customFormat="1" ht="22.8" customHeight="1">
      <c r="A128" s="12"/>
      <c r="B128" s="158"/>
      <c r="C128" s="12"/>
      <c r="D128" s="159" t="s">
        <v>74</v>
      </c>
      <c r="E128" s="169" t="s">
        <v>156</v>
      </c>
      <c r="F128" s="169" t="s">
        <v>157</v>
      </c>
      <c r="G128" s="12"/>
      <c r="H128" s="12"/>
      <c r="I128" s="161"/>
      <c r="J128" s="170">
        <f>BK128</f>
        <v>0</v>
      </c>
      <c r="K128" s="12"/>
      <c r="L128" s="158"/>
      <c r="M128" s="163"/>
      <c r="N128" s="164"/>
      <c r="O128" s="164"/>
      <c r="P128" s="165">
        <f>SUM(P129:P136)</f>
        <v>0</v>
      </c>
      <c r="Q128" s="164"/>
      <c r="R128" s="165">
        <f>SUM(R129:R136)</f>
        <v>0</v>
      </c>
      <c r="S128" s="164"/>
      <c r="T128" s="166">
        <f>SUM(T129:T136)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9" t="s">
        <v>83</v>
      </c>
      <c r="AT128" s="167" t="s">
        <v>74</v>
      </c>
      <c r="AU128" s="167" t="s">
        <v>83</v>
      </c>
      <c r="AY128" s="159" t="s">
        <v>155</v>
      </c>
      <c r="BK128" s="168">
        <f>SUM(BK129:BK136)</f>
        <v>0</v>
      </c>
    </row>
    <row r="129" s="2" customFormat="1" ht="24.15" customHeight="1">
      <c r="A129" s="38"/>
      <c r="B129" s="171"/>
      <c r="C129" s="172" t="s">
        <v>83</v>
      </c>
      <c r="D129" s="172" t="s">
        <v>158</v>
      </c>
      <c r="E129" s="173" t="s">
        <v>159</v>
      </c>
      <c r="F129" s="174" t="s">
        <v>160</v>
      </c>
      <c r="G129" s="175" t="s">
        <v>161</v>
      </c>
      <c r="H129" s="176">
        <v>57.752000000000002</v>
      </c>
      <c r="I129" s="177"/>
      <c r="J129" s="178">
        <f>ROUND(I129*H129,2)</f>
        <v>0</v>
      </c>
      <c r="K129" s="174" t="s">
        <v>162</v>
      </c>
      <c r="L129" s="39"/>
      <c r="M129" s="179" t="s">
        <v>1</v>
      </c>
      <c r="N129" s="180" t="s">
        <v>40</v>
      </c>
      <c r="O129" s="77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83" t="s">
        <v>163</v>
      </c>
      <c r="AT129" s="183" t="s">
        <v>158</v>
      </c>
      <c r="AU129" s="183" t="s">
        <v>85</v>
      </c>
      <c r="AY129" s="18" t="s">
        <v>155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8" t="s">
        <v>83</v>
      </c>
      <c r="BK129" s="184">
        <f>ROUND(I129*H129,2)</f>
        <v>0</v>
      </c>
      <c r="BL129" s="18" t="s">
        <v>163</v>
      </c>
      <c r="BM129" s="183" t="s">
        <v>164</v>
      </c>
    </row>
    <row r="130" s="2" customFormat="1">
      <c r="A130" s="38"/>
      <c r="B130" s="39"/>
      <c r="C130" s="38"/>
      <c r="D130" s="185" t="s">
        <v>165</v>
      </c>
      <c r="E130" s="38"/>
      <c r="F130" s="186" t="s">
        <v>166</v>
      </c>
      <c r="G130" s="38"/>
      <c r="H130" s="38"/>
      <c r="I130" s="187"/>
      <c r="J130" s="38"/>
      <c r="K130" s="38"/>
      <c r="L130" s="39"/>
      <c r="M130" s="188"/>
      <c r="N130" s="189"/>
      <c r="O130" s="77"/>
      <c r="P130" s="77"/>
      <c r="Q130" s="77"/>
      <c r="R130" s="77"/>
      <c r="S130" s="77"/>
      <c r="T130" s="7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8" t="s">
        <v>165</v>
      </c>
      <c r="AU130" s="18" t="s">
        <v>85</v>
      </c>
    </row>
    <row r="131" s="2" customFormat="1" ht="24.15" customHeight="1">
      <c r="A131" s="38"/>
      <c r="B131" s="171"/>
      <c r="C131" s="172" t="s">
        <v>85</v>
      </c>
      <c r="D131" s="172" t="s">
        <v>158</v>
      </c>
      <c r="E131" s="173" t="s">
        <v>167</v>
      </c>
      <c r="F131" s="174" t="s">
        <v>168</v>
      </c>
      <c r="G131" s="175" t="s">
        <v>161</v>
      </c>
      <c r="H131" s="176">
        <v>57.752000000000002</v>
      </c>
      <c r="I131" s="177"/>
      <c r="J131" s="178">
        <f>ROUND(I131*H131,2)</f>
        <v>0</v>
      </c>
      <c r="K131" s="174" t="s">
        <v>162</v>
      </c>
      <c r="L131" s="39"/>
      <c r="M131" s="179" t="s">
        <v>1</v>
      </c>
      <c r="N131" s="180" t="s">
        <v>40</v>
      </c>
      <c r="O131" s="77"/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83" t="s">
        <v>163</v>
      </c>
      <c r="AT131" s="183" t="s">
        <v>158</v>
      </c>
      <c r="AU131" s="183" t="s">
        <v>85</v>
      </c>
      <c r="AY131" s="18" t="s">
        <v>155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8" t="s">
        <v>83</v>
      </c>
      <c r="BK131" s="184">
        <f>ROUND(I131*H131,2)</f>
        <v>0</v>
      </c>
      <c r="BL131" s="18" t="s">
        <v>163</v>
      </c>
      <c r="BM131" s="183" t="s">
        <v>169</v>
      </c>
    </row>
    <row r="132" s="2" customFormat="1">
      <c r="A132" s="38"/>
      <c r="B132" s="39"/>
      <c r="C132" s="38"/>
      <c r="D132" s="185" t="s">
        <v>165</v>
      </c>
      <c r="E132" s="38"/>
      <c r="F132" s="186" t="s">
        <v>170</v>
      </c>
      <c r="G132" s="38"/>
      <c r="H132" s="38"/>
      <c r="I132" s="187"/>
      <c r="J132" s="38"/>
      <c r="K132" s="38"/>
      <c r="L132" s="39"/>
      <c r="M132" s="188"/>
      <c r="N132" s="189"/>
      <c r="O132" s="77"/>
      <c r="P132" s="77"/>
      <c r="Q132" s="77"/>
      <c r="R132" s="77"/>
      <c r="S132" s="77"/>
      <c r="T132" s="7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8" t="s">
        <v>165</v>
      </c>
      <c r="AU132" s="18" t="s">
        <v>85</v>
      </c>
    </row>
    <row r="133" s="2" customFormat="1" ht="24.15" customHeight="1">
      <c r="A133" s="38"/>
      <c r="B133" s="171"/>
      <c r="C133" s="172" t="s">
        <v>171</v>
      </c>
      <c r="D133" s="172" t="s">
        <v>158</v>
      </c>
      <c r="E133" s="173" t="s">
        <v>172</v>
      </c>
      <c r="F133" s="174" t="s">
        <v>173</v>
      </c>
      <c r="G133" s="175" t="s">
        <v>161</v>
      </c>
      <c r="H133" s="176">
        <v>577.51999999999998</v>
      </c>
      <c r="I133" s="177"/>
      <c r="J133" s="178">
        <f>ROUND(I133*H133,2)</f>
        <v>0</v>
      </c>
      <c r="K133" s="174" t="s">
        <v>162</v>
      </c>
      <c r="L133" s="39"/>
      <c r="M133" s="179" t="s">
        <v>1</v>
      </c>
      <c r="N133" s="180" t="s">
        <v>40</v>
      </c>
      <c r="O133" s="77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83" t="s">
        <v>163</v>
      </c>
      <c r="AT133" s="183" t="s">
        <v>158</v>
      </c>
      <c r="AU133" s="183" t="s">
        <v>85</v>
      </c>
      <c r="AY133" s="18" t="s">
        <v>155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8" t="s">
        <v>83</v>
      </c>
      <c r="BK133" s="184">
        <f>ROUND(I133*H133,2)</f>
        <v>0</v>
      </c>
      <c r="BL133" s="18" t="s">
        <v>163</v>
      </c>
      <c r="BM133" s="183" t="s">
        <v>174</v>
      </c>
    </row>
    <row r="134" s="2" customFormat="1">
      <c r="A134" s="38"/>
      <c r="B134" s="39"/>
      <c r="C134" s="38"/>
      <c r="D134" s="185" t="s">
        <v>165</v>
      </c>
      <c r="E134" s="38"/>
      <c r="F134" s="186" t="s">
        <v>175</v>
      </c>
      <c r="G134" s="38"/>
      <c r="H134" s="38"/>
      <c r="I134" s="187"/>
      <c r="J134" s="38"/>
      <c r="K134" s="38"/>
      <c r="L134" s="39"/>
      <c r="M134" s="188"/>
      <c r="N134" s="189"/>
      <c r="O134" s="77"/>
      <c r="P134" s="77"/>
      <c r="Q134" s="77"/>
      <c r="R134" s="77"/>
      <c r="S134" s="77"/>
      <c r="T134" s="7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8" t="s">
        <v>165</v>
      </c>
      <c r="AU134" s="18" t="s">
        <v>85</v>
      </c>
    </row>
    <row r="135" s="2" customFormat="1" ht="44.25" customHeight="1">
      <c r="A135" s="38"/>
      <c r="B135" s="171"/>
      <c r="C135" s="172" t="s">
        <v>163</v>
      </c>
      <c r="D135" s="172" t="s">
        <v>158</v>
      </c>
      <c r="E135" s="173" t="s">
        <v>176</v>
      </c>
      <c r="F135" s="174" t="s">
        <v>177</v>
      </c>
      <c r="G135" s="175" t="s">
        <v>161</v>
      </c>
      <c r="H135" s="176">
        <v>57.520000000000003</v>
      </c>
      <c r="I135" s="177"/>
      <c r="J135" s="178">
        <f>ROUND(I135*H135,2)</f>
        <v>0</v>
      </c>
      <c r="K135" s="174" t="s">
        <v>178</v>
      </c>
      <c r="L135" s="39"/>
      <c r="M135" s="179" t="s">
        <v>1</v>
      </c>
      <c r="N135" s="180" t="s">
        <v>40</v>
      </c>
      <c r="O135" s="77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83" t="s">
        <v>163</v>
      </c>
      <c r="AT135" s="183" t="s">
        <v>158</v>
      </c>
      <c r="AU135" s="183" t="s">
        <v>85</v>
      </c>
      <c r="AY135" s="18" t="s">
        <v>155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8" t="s">
        <v>83</v>
      </c>
      <c r="BK135" s="184">
        <f>ROUND(I135*H135,2)</f>
        <v>0</v>
      </c>
      <c r="BL135" s="18" t="s">
        <v>163</v>
      </c>
      <c r="BM135" s="183" t="s">
        <v>179</v>
      </c>
    </row>
    <row r="136" s="2" customFormat="1">
      <c r="A136" s="38"/>
      <c r="B136" s="39"/>
      <c r="C136" s="38"/>
      <c r="D136" s="185" t="s">
        <v>165</v>
      </c>
      <c r="E136" s="38"/>
      <c r="F136" s="186" t="s">
        <v>180</v>
      </c>
      <c r="G136" s="38"/>
      <c r="H136" s="38"/>
      <c r="I136" s="187"/>
      <c r="J136" s="38"/>
      <c r="K136" s="38"/>
      <c r="L136" s="39"/>
      <c r="M136" s="188"/>
      <c r="N136" s="189"/>
      <c r="O136" s="77"/>
      <c r="P136" s="77"/>
      <c r="Q136" s="77"/>
      <c r="R136" s="77"/>
      <c r="S136" s="77"/>
      <c r="T136" s="7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8" t="s">
        <v>165</v>
      </c>
      <c r="AU136" s="18" t="s">
        <v>85</v>
      </c>
    </row>
    <row r="137" s="12" customFormat="1" ht="25.92" customHeight="1">
      <c r="A137" s="12"/>
      <c r="B137" s="158"/>
      <c r="C137" s="12"/>
      <c r="D137" s="159" t="s">
        <v>74</v>
      </c>
      <c r="E137" s="160" t="s">
        <v>181</v>
      </c>
      <c r="F137" s="160" t="s">
        <v>182</v>
      </c>
      <c r="G137" s="12"/>
      <c r="H137" s="12"/>
      <c r="I137" s="161"/>
      <c r="J137" s="162">
        <f>BK137</f>
        <v>0</v>
      </c>
      <c r="K137" s="12"/>
      <c r="L137" s="158"/>
      <c r="M137" s="163"/>
      <c r="N137" s="164"/>
      <c r="O137" s="164"/>
      <c r="P137" s="165">
        <f>P138+P147+P150+P153+P166</f>
        <v>0</v>
      </c>
      <c r="Q137" s="164"/>
      <c r="R137" s="165">
        <f>R138+R147+R150+R153+R166</f>
        <v>0</v>
      </c>
      <c r="S137" s="164"/>
      <c r="T137" s="166">
        <f>T138+T147+T150+T153+T166</f>
        <v>57.752490199999997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59" t="s">
        <v>85</v>
      </c>
      <c r="AT137" s="167" t="s">
        <v>74</v>
      </c>
      <c r="AU137" s="167" t="s">
        <v>75</v>
      </c>
      <c r="AY137" s="159" t="s">
        <v>155</v>
      </c>
      <c r="BK137" s="168">
        <f>BK138+BK147+BK150+BK153+BK166</f>
        <v>0</v>
      </c>
    </row>
    <row r="138" s="12" customFormat="1" ht="22.8" customHeight="1">
      <c r="A138" s="12"/>
      <c r="B138" s="158"/>
      <c r="C138" s="12"/>
      <c r="D138" s="159" t="s">
        <v>74</v>
      </c>
      <c r="E138" s="169" t="s">
        <v>183</v>
      </c>
      <c r="F138" s="169" t="s">
        <v>184</v>
      </c>
      <c r="G138" s="12"/>
      <c r="H138" s="12"/>
      <c r="I138" s="161"/>
      <c r="J138" s="170">
        <f>BK138</f>
        <v>0</v>
      </c>
      <c r="K138" s="12"/>
      <c r="L138" s="158"/>
      <c r="M138" s="163"/>
      <c r="N138" s="164"/>
      <c r="O138" s="164"/>
      <c r="P138" s="165">
        <f>SUM(P139:P146)</f>
        <v>0</v>
      </c>
      <c r="Q138" s="164"/>
      <c r="R138" s="165">
        <f>SUM(R139:R146)</f>
        <v>0</v>
      </c>
      <c r="S138" s="164"/>
      <c r="T138" s="166">
        <f>SUM(T139:T146)</f>
        <v>50.511009999999999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59" t="s">
        <v>85</v>
      </c>
      <c r="AT138" s="167" t="s">
        <v>74</v>
      </c>
      <c r="AU138" s="167" t="s">
        <v>83</v>
      </c>
      <c r="AY138" s="159" t="s">
        <v>155</v>
      </c>
      <c r="BK138" s="168">
        <f>SUM(BK139:BK146)</f>
        <v>0</v>
      </c>
    </row>
    <row r="139" s="2" customFormat="1" ht="24.15" customHeight="1">
      <c r="A139" s="38"/>
      <c r="B139" s="171"/>
      <c r="C139" s="172" t="s">
        <v>185</v>
      </c>
      <c r="D139" s="172" t="s">
        <v>158</v>
      </c>
      <c r="E139" s="173" t="s">
        <v>186</v>
      </c>
      <c r="F139" s="174" t="s">
        <v>187</v>
      </c>
      <c r="G139" s="175" t="s">
        <v>188</v>
      </c>
      <c r="H139" s="176">
        <v>3459.4000000000001</v>
      </c>
      <c r="I139" s="177"/>
      <c r="J139" s="178">
        <f>ROUND(I139*H139,2)</f>
        <v>0</v>
      </c>
      <c r="K139" s="174" t="s">
        <v>178</v>
      </c>
      <c r="L139" s="39"/>
      <c r="M139" s="179" t="s">
        <v>1</v>
      </c>
      <c r="N139" s="180" t="s">
        <v>40</v>
      </c>
      <c r="O139" s="77"/>
      <c r="P139" s="181">
        <f>O139*H139</f>
        <v>0</v>
      </c>
      <c r="Q139" s="181">
        <v>0</v>
      </c>
      <c r="R139" s="181">
        <f>Q139*H139</f>
        <v>0</v>
      </c>
      <c r="S139" s="181">
        <v>0.0054999999999999997</v>
      </c>
      <c r="T139" s="182">
        <f>S139*H139</f>
        <v>19.026699999999998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83" t="s">
        <v>189</v>
      </c>
      <c r="AT139" s="183" t="s">
        <v>158</v>
      </c>
      <c r="AU139" s="183" t="s">
        <v>85</v>
      </c>
      <c r="AY139" s="18" t="s">
        <v>155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8" t="s">
        <v>83</v>
      </c>
      <c r="BK139" s="184">
        <f>ROUND(I139*H139,2)</f>
        <v>0</v>
      </c>
      <c r="BL139" s="18" t="s">
        <v>189</v>
      </c>
      <c r="BM139" s="183" t="s">
        <v>190</v>
      </c>
    </row>
    <row r="140" s="2" customFormat="1">
      <c r="A140" s="38"/>
      <c r="B140" s="39"/>
      <c r="C140" s="38"/>
      <c r="D140" s="185" t="s">
        <v>165</v>
      </c>
      <c r="E140" s="38"/>
      <c r="F140" s="186" t="s">
        <v>191</v>
      </c>
      <c r="G140" s="38"/>
      <c r="H140" s="38"/>
      <c r="I140" s="187"/>
      <c r="J140" s="38"/>
      <c r="K140" s="38"/>
      <c r="L140" s="39"/>
      <c r="M140" s="188"/>
      <c r="N140" s="189"/>
      <c r="O140" s="77"/>
      <c r="P140" s="77"/>
      <c r="Q140" s="77"/>
      <c r="R140" s="77"/>
      <c r="S140" s="77"/>
      <c r="T140" s="7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8" t="s">
        <v>165</v>
      </c>
      <c r="AU140" s="18" t="s">
        <v>85</v>
      </c>
    </row>
    <row r="141" s="13" customFormat="1">
      <c r="A141" s="13"/>
      <c r="B141" s="190"/>
      <c r="C141" s="13"/>
      <c r="D141" s="191" t="s">
        <v>192</v>
      </c>
      <c r="E141" s="192" t="s">
        <v>1</v>
      </c>
      <c r="F141" s="193" t="s">
        <v>193</v>
      </c>
      <c r="G141" s="13"/>
      <c r="H141" s="194">
        <v>1729.7000000000001</v>
      </c>
      <c r="I141" s="195"/>
      <c r="J141" s="13"/>
      <c r="K141" s="13"/>
      <c r="L141" s="190"/>
      <c r="M141" s="196"/>
      <c r="N141" s="197"/>
      <c r="O141" s="197"/>
      <c r="P141" s="197"/>
      <c r="Q141" s="197"/>
      <c r="R141" s="197"/>
      <c r="S141" s="197"/>
      <c r="T141" s="19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2" t="s">
        <v>192</v>
      </c>
      <c r="AU141" s="192" t="s">
        <v>85</v>
      </c>
      <c r="AV141" s="13" t="s">
        <v>85</v>
      </c>
      <c r="AW141" s="13" t="s">
        <v>31</v>
      </c>
      <c r="AX141" s="13" t="s">
        <v>75</v>
      </c>
      <c r="AY141" s="192" t="s">
        <v>155</v>
      </c>
    </row>
    <row r="142" s="13" customFormat="1">
      <c r="A142" s="13"/>
      <c r="B142" s="190"/>
      <c r="C142" s="13"/>
      <c r="D142" s="191" t="s">
        <v>192</v>
      </c>
      <c r="E142" s="192" t="s">
        <v>1</v>
      </c>
      <c r="F142" s="193" t="s">
        <v>193</v>
      </c>
      <c r="G142" s="13"/>
      <c r="H142" s="194">
        <v>1729.7000000000001</v>
      </c>
      <c r="I142" s="195"/>
      <c r="J142" s="13"/>
      <c r="K142" s="13"/>
      <c r="L142" s="190"/>
      <c r="M142" s="196"/>
      <c r="N142" s="197"/>
      <c r="O142" s="197"/>
      <c r="P142" s="197"/>
      <c r="Q142" s="197"/>
      <c r="R142" s="197"/>
      <c r="S142" s="197"/>
      <c r="T142" s="19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2" t="s">
        <v>192</v>
      </c>
      <c r="AU142" s="192" t="s">
        <v>85</v>
      </c>
      <c r="AV142" s="13" t="s">
        <v>85</v>
      </c>
      <c r="AW142" s="13" t="s">
        <v>31</v>
      </c>
      <c r="AX142" s="13" t="s">
        <v>75</v>
      </c>
      <c r="AY142" s="192" t="s">
        <v>155</v>
      </c>
    </row>
    <row r="143" s="14" customFormat="1">
      <c r="A143" s="14"/>
      <c r="B143" s="199"/>
      <c r="C143" s="14"/>
      <c r="D143" s="191" t="s">
        <v>192</v>
      </c>
      <c r="E143" s="200" t="s">
        <v>1</v>
      </c>
      <c r="F143" s="201" t="s">
        <v>194</v>
      </c>
      <c r="G143" s="14"/>
      <c r="H143" s="202">
        <v>3459.4000000000001</v>
      </c>
      <c r="I143" s="203"/>
      <c r="J143" s="14"/>
      <c r="K143" s="14"/>
      <c r="L143" s="199"/>
      <c r="M143" s="204"/>
      <c r="N143" s="205"/>
      <c r="O143" s="205"/>
      <c r="P143" s="205"/>
      <c r="Q143" s="205"/>
      <c r="R143" s="205"/>
      <c r="S143" s="205"/>
      <c r="T143" s="20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00" t="s">
        <v>192</v>
      </c>
      <c r="AU143" s="200" t="s">
        <v>85</v>
      </c>
      <c r="AV143" s="14" t="s">
        <v>163</v>
      </c>
      <c r="AW143" s="14" t="s">
        <v>31</v>
      </c>
      <c r="AX143" s="14" t="s">
        <v>83</v>
      </c>
      <c r="AY143" s="200" t="s">
        <v>155</v>
      </c>
    </row>
    <row r="144" s="2" customFormat="1" ht="24.15" customHeight="1">
      <c r="A144" s="38"/>
      <c r="B144" s="171"/>
      <c r="C144" s="172" t="s">
        <v>195</v>
      </c>
      <c r="D144" s="172" t="s">
        <v>158</v>
      </c>
      <c r="E144" s="173" t="s">
        <v>196</v>
      </c>
      <c r="F144" s="174" t="s">
        <v>197</v>
      </c>
      <c r="G144" s="175" t="s">
        <v>188</v>
      </c>
      <c r="H144" s="176">
        <v>1908.1400000000001</v>
      </c>
      <c r="I144" s="177"/>
      <c r="J144" s="178">
        <f>ROUND(I144*H144,2)</f>
        <v>0</v>
      </c>
      <c r="K144" s="174" t="s">
        <v>178</v>
      </c>
      <c r="L144" s="39"/>
      <c r="M144" s="179" t="s">
        <v>1</v>
      </c>
      <c r="N144" s="180" t="s">
        <v>40</v>
      </c>
      <c r="O144" s="77"/>
      <c r="P144" s="181">
        <f>O144*H144</f>
        <v>0</v>
      </c>
      <c r="Q144" s="181">
        <v>0</v>
      </c>
      <c r="R144" s="181">
        <f>Q144*H144</f>
        <v>0</v>
      </c>
      <c r="S144" s="181">
        <v>0.016500000000000001</v>
      </c>
      <c r="T144" s="182">
        <f>S144*H144</f>
        <v>31.484310000000004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83" t="s">
        <v>189</v>
      </c>
      <c r="AT144" s="183" t="s">
        <v>158</v>
      </c>
      <c r="AU144" s="183" t="s">
        <v>85</v>
      </c>
      <c r="AY144" s="18" t="s">
        <v>155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8" t="s">
        <v>83</v>
      </c>
      <c r="BK144" s="184">
        <f>ROUND(I144*H144,2)</f>
        <v>0</v>
      </c>
      <c r="BL144" s="18" t="s">
        <v>189</v>
      </c>
      <c r="BM144" s="183" t="s">
        <v>198</v>
      </c>
    </row>
    <row r="145" s="2" customFormat="1">
      <c r="A145" s="38"/>
      <c r="B145" s="39"/>
      <c r="C145" s="38"/>
      <c r="D145" s="185" t="s">
        <v>165</v>
      </c>
      <c r="E145" s="38"/>
      <c r="F145" s="186" t="s">
        <v>199</v>
      </c>
      <c r="G145" s="38"/>
      <c r="H145" s="38"/>
      <c r="I145" s="187"/>
      <c r="J145" s="38"/>
      <c r="K145" s="38"/>
      <c r="L145" s="39"/>
      <c r="M145" s="188"/>
      <c r="N145" s="189"/>
      <c r="O145" s="77"/>
      <c r="P145" s="77"/>
      <c r="Q145" s="77"/>
      <c r="R145" s="77"/>
      <c r="S145" s="77"/>
      <c r="T145" s="7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8" t="s">
        <v>165</v>
      </c>
      <c r="AU145" s="18" t="s">
        <v>85</v>
      </c>
    </row>
    <row r="146" s="13" customFormat="1">
      <c r="A146" s="13"/>
      <c r="B146" s="190"/>
      <c r="C146" s="13"/>
      <c r="D146" s="191" t="s">
        <v>192</v>
      </c>
      <c r="E146" s="192" t="s">
        <v>1</v>
      </c>
      <c r="F146" s="193" t="s">
        <v>200</v>
      </c>
      <c r="G146" s="13"/>
      <c r="H146" s="194">
        <v>1908.1400000000001</v>
      </c>
      <c r="I146" s="195"/>
      <c r="J146" s="13"/>
      <c r="K146" s="13"/>
      <c r="L146" s="190"/>
      <c r="M146" s="196"/>
      <c r="N146" s="197"/>
      <c r="O146" s="197"/>
      <c r="P146" s="197"/>
      <c r="Q146" s="197"/>
      <c r="R146" s="197"/>
      <c r="S146" s="197"/>
      <c r="T146" s="19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2" t="s">
        <v>192</v>
      </c>
      <c r="AU146" s="192" t="s">
        <v>85</v>
      </c>
      <c r="AV146" s="13" t="s">
        <v>85</v>
      </c>
      <c r="AW146" s="13" t="s">
        <v>31</v>
      </c>
      <c r="AX146" s="13" t="s">
        <v>83</v>
      </c>
      <c r="AY146" s="192" t="s">
        <v>155</v>
      </c>
    </row>
    <row r="147" s="12" customFormat="1" ht="22.8" customHeight="1">
      <c r="A147" s="12"/>
      <c r="B147" s="158"/>
      <c r="C147" s="12"/>
      <c r="D147" s="159" t="s">
        <v>74</v>
      </c>
      <c r="E147" s="169" t="s">
        <v>201</v>
      </c>
      <c r="F147" s="169" t="s">
        <v>202</v>
      </c>
      <c r="G147" s="12"/>
      <c r="H147" s="12"/>
      <c r="I147" s="161"/>
      <c r="J147" s="170">
        <f>BK147</f>
        <v>0</v>
      </c>
      <c r="K147" s="12"/>
      <c r="L147" s="158"/>
      <c r="M147" s="163"/>
      <c r="N147" s="164"/>
      <c r="O147" s="164"/>
      <c r="P147" s="165">
        <f>SUM(P148:P149)</f>
        <v>0</v>
      </c>
      <c r="Q147" s="164"/>
      <c r="R147" s="165">
        <f>SUM(R148:R149)</f>
        <v>0</v>
      </c>
      <c r="S147" s="164"/>
      <c r="T147" s="166">
        <f>SUM(T148:T149)</f>
        <v>4.3242500000000001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59" t="s">
        <v>85</v>
      </c>
      <c r="AT147" s="167" t="s">
        <v>74</v>
      </c>
      <c r="AU147" s="167" t="s">
        <v>83</v>
      </c>
      <c r="AY147" s="159" t="s">
        <v>155</v>
      </c>
      <c r="BK147" s="168">
        <f>SUM(BK148:BK149)</f>
        <v>0</v>
      </c>
    </row>
    <row r="148" s="2" customFormat="1" ht="33" customHeight="1">
      <c r="A148" s="38"/>
      <c r="B148" s="171"/>
      <c r="C148" s="172" t="s">
        <v>203</v>
      </c>
      <c r="D148" s="172" t="s">
        <v>158</v>
      </c>
      <c r="E148" s="173" t="s">
        <v>204</v>
      </c>
      <c r="F148" s="174" t="s">
        <v>205</v>
      </c>
      <c r="G148" s="175" t="s">
        <v>188</v>
      </c>
      <c r="H148" s="176">
        <v>1729.7000000000001</v>
      </c>
      <c r="I148" s="177"/>
      <c r="J148" s="178">
        <f>ROUND(I148*H148,2)</f>
        <v>0</v>
      </c>
      <c r="K148" s="174" t="s">
        <v>178</v>
      </c>
      <c r="L148" s="39"/>
      <c r="M148" s="179" t="s">
        <v>1</v>
      </c>
      <c r="N148" s="180" t="s">
        <v>40</v>
      </c>
      <c r="O148" s="77"/>
      <c r="P148" s="181">
        <f>O148*H148</f>
        <v>0</v>
      </c>
      <c r="Q148" s="181">
        <v>0</v>
      </c>
      <c r="R148" s="181">
        <f>Q148*H148</f>
        <v>0</v>
      </c>
      <c r="S148" s="181">
        <v>0.0025000000000000001</v>
      </c>
      <c r="T148" s="182">
        <f>S148*H148</f>
        <v>4.3242500000000001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183" t="s">
        <v>189</v>
      </c>
      <c r="AT148" s="183" t="s">
        <v>158</v>
      </c>
      <c r="AU148" s="183" t="s">
        <v>85</v>
      </c>
      <c r="AY148" s="18" t="s">
        <v>155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8" t="s">
        <v>83</v>
      </c>
      <c r="BK148" s="184">
        <f>ROUND(I148*H148,2)</f>
        <v>0</v>
      </c>
      <c r="BL148" s="18" t="s">
        <v>189</v>
      </c>
      <c r="BM148" s="183" t="s">
        <v>206</v>
      </c>
    </row>
    <row r="149" s="2" customFormat="1">
      <c r="A149" s="38"/>
      <c r="B149" s="39"/>
      <c r="C149" s="38"/>
      <c r="D149" s="185" t="s">
        <v>165</v>
      </c>
      <c r="E149" s="38"/>
      <c r="F149" s="186" t="s">
        <v>207</v>
      </c>
      <c r="G149" s="38"/>
      <c r="H149" s="38"/>
      <c r="I149" s="187"/>
      <c r="J149" s="38"/>
      <c r="K149" s="38"/>
      <c r="L149" s="39"/>
      <c r="M149" s="188"/>
      <c r="N149" s="189"/>
      <c r="O149" s="77"/>
      <c r="P149" s="77"/>
      <c r="Q149" s="77"/>
      <c r="R149" s="77"/>
      <c r="S149" s="77"/>
      <c r="T149" s="7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8" t="s">
        <v>165</v>
      </c>
      <c r="AU149" s="18" t="s">
        <v>85</v>
      </c>
    </row>
    <row r="150" s="12" customFormat="1" ht="22.8" customHeight="1">
      <c r="A150" s="12"/>
      <c r="B150" s="158"/>
      <c r="C150" s="12"/>
      <c r="D150" s="159" t="s">
        <v>74</v>
      </c>
      <c r="E150" s="169" t="s">
        <v>208</v>
      </c>
      <c r="F150" s="169" t="s">
        <v>209</v>
      </c>
      <c r="G150" s="12"/>
      <c r="H150" s="12"/>
      <c r="I150" s="161"/>
      <c r="J150" s="170">
        <f>BK150</f>
        <v>0</v>
      </c>
      <c r="K150" s="12"/>
      <c r="L150" s="158"/>
      <c r="M150" s="163"/>
      <c r="N150" s="164"/>
      <c r="O150" s="164"/>
      <c r="P150" s="165">
        <f>SUM(P151:P152)</f>
        <v>0</v>
      </c>
      <c r="Q150" s="164"/>
      <c r="R150" s="165">
        <f>SUM(R151:R152)</f>
        <v>0</v>
      </c>
      <c r="S150" s="164"/>
      <c r="T150" s="166">
        <f>SUM(T151:T152)</f>
        <v>0.016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59" t="s">
        <v>85</v>
      </c>
      <c r="AT150" s="167" t="s">
        <v>74</v>
      </c>
      <c r="AU150" s="167" t="s">
        <v>83</v>
      </c>
      <c r="AY150" s="159" t="s">
        <v>155</v>
      </c>
      <c r="BK150" s="168">
        <f>SUM(BK151:BK152)</f>
        <v>0</v>
      </c>
    </row>
    <row r="151" s="2" customFormat="1" ht="16.5" customHeight="1">
      <c r="A151" s="38"/>
      <c r="B151" s="171"/>
      <c r="C151" s="172" t="s">
        <v>210</v>
      </c>
      <c r="D151" s="172" t="s">
        <v>158</v>
      </c>
      <c r="E151" s="173" t="s">
        <v>211</v>
      </c>
      <c r="F151" s="174" t="s">
        <v>212</v>
      </c>
      <c r="G151" s="175" t="s">
        <v>213</v>
      </c>
      <c r="H151" s="176">
        <v>1</v>
      </c>
      <c r="I151" s="177"/>
      <c r="J151" s="178">
        <f>ROUND(I151*H151,2)</f>
        <v>0</v>
      </c>
      <c r="K151" s="174" t="s">
        <v>162</v>
      </c>
      <c r="L151" s="39"/>
      <c r="M151" s="179" t="s">
        <v>1</v>
      </c>
      <c r="N151" s="180" t="s">
        <v>40</v>
      </c>
      <c r="O151" s="77"/>
      <c r="P151" s="181">
        <f>O151*H151</f>
        <v>0</v>
      </c>
      <c r="Q151" s="181">
        <v>0</v>
      </c>
      <c r="R151" s="181">
        <f>Q151*H151</f>
        <v>0</v>
      </c>
      <c r="S151" s="181">
        <v>0.016</v>
      </c>
      <c r="T151" s="182">
        <f>S151*H151</f>
        <v>0.016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83" t="s">
        <v>189</v>
      </c>
      <c r="AT151" s="183" t="s">
        <v>158</v>
      </c>
      <c r="AU151" s="183" t="s">
        <v>85</v>
      </c>
      <c r="AY151" s="18" t="s">
        <v>155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8" t="s">
        <v>83</v>
      </c>
      <c r="BK151" s="184">
        <f>ROUND(I151*H151,2)</f>
        <v>0</v>
      </c>
      <c r="BL151" s="18" t="s">
        <v>189</v>
      </c>
      <c r="BM151" s="183" t="s">
        <v>214</v>
      </c>
    </row>
    <row r="152" s="2" customFormat="1">
      <c r="A152" s="38"/>
      <c r="B152" s="39"/>
      <c r="C152" s="38"/>
      <c r="D152" s="185" t="s">
        <v>165</v>
      </c>
      <c r="E152" s="38"/>
      <c r="F152" s="186" t="s">
        <v>215</v>
      </c>
      <c r="G152" s="38"/>
      <c r="H152" s="38"/>
      <c r="I152" s="187"/>
      <c r="J152" s="38"/>
      <c r="K152" s="38"/>
      <c r="L152" s="39"/>
      <c r="M152" s="188"/>
      <c r="N152" s="189"/>
      <c r="O152" s="77"/>
      <c r="P152" s="77"/>
      <c r="Q152" s="77"/>
      <c r="R152" s="77"/>
      <c r="S152" s="77"/>
      <c r="T152" s="7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8" t="s">
        <v>165</v>
      </c>
      <c r="AU152" s="18" t="s">
        <v>85</v>
      </c>
    </row>
    <row r="153" s="12" customFormat="1" ht="22.8" customHeight="1">
      <c r="A153" s="12"/>
      <c r="B153" s="158"/>
      <c r="C153" s="12"/>
      <c r="D153" s="159" t="s">
        <v>74</v>
      </c>
      <c r="E153" s="169" t="s">
        <v>216</v>
      </c>
      <c r="F153" s="169" t="s">
        <v>217</v>
      </c>
      <c r="G153" s="12"/>
      <c r="H153" s="12"/>
      <c r="I153" s="161"/>
      <c r="J153" s="170">
        <f>BK153</f>
        <v>0</v>
      </c>
      <c r="K153" s="12"/>
      <c r="L153" s="158"/>
      <c r="M153" s="163"/>
      <c r="N153" s="164"/>
      <c r="O153" s="164"/>
      <c r="P153" s="165">
        <f>SUM(P154:P165)</f>
        <v>0</v>
      </c>
      <c r="Q153" s="164"/>
      <c r="R153" s="165">
        <f>SUM(R154:R165)</f>
        <v>0</v>
      </c>
      <c r="S153" s="164"/>
      <c r="T153" s="166">
        <f>SUM(T154:T165)</f>
        <v>2.7487302000000002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59" t="s">
        <v>85</v>
      </c>
      <c r="AT153" s="167" t="s">
        <v>74</v>
      </c>
      <c r="AU153" s="167" t="s">
        <v>83</v>
      </c>
      <c r="AY153" s="159" t="s">
        <v>155</v>
      </c>
      <c r="BK153" s="168">
        <f>SUM(BK154:BK165)</f>
        <v>0</v>
      </c>
    </row>
    <row r="154" s="2" customFormat="1" ht="16.5" customHeight="1">
      <c r="A154" s="38"/>
      <c r="B154" s="171"/>
      <c r="C154" s="172" t="s">
        <v>218</v>
      </c>
      <c r="D154" s="172" t="s">
        <v>158</v>
      </c>
      <c r="E154" s="173" t="s">
        <v>219</v>
      </c>
      <c r="F154" s="174" t="s">
        <v>220</v>
      </c>
      <c r="G154" s="175" t="s">
        <v>221</v>
      </c>
      <c r="H154" s="176">
        <v>102.09999999999999</v>
      </c>
      <c r="I154" s="177"/>
      <c r="J154" s="178">
        <f>ROUND(I154*H154,2)</f>
        <v>0</v>
      </c>
      <c r="K154" s="174" t="s">
        <v>162</v>
      </c>
      <c r="L154" s="39"/>
      <c r="M154" s="179" t="s">
        <v>1</v>
      </c>
      <c r="N154" s="180" t="s">
        <v>40</v>
      </c>
      <c r="O154" s="77"/>
      <c r="P154" s="181">
        <f>O154*H154</f>
        <v>0</v>
      </c>
      <c r="Q154" s="181">
        <v>0</v>
      </c>
      <c r="R154" s="181">
        <f>Q154*H154</f>
        <v>0</v>
      </c>
      <c r="S154" s="181">
        <v>0.0017600000000000001</v>
      </c>
      <c r="T154" s="182">
        <f>S154*H154</f>
        <v>0.179696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83" t="s">
        <v>189</v>
      </c>
      <c r="AT154" s="183" t="s">
        <v>158</v>
      </c>
      <c r="AU154" s="183" t="s">
        <v>85</v>
      </c>
      <c r="AY154" s="18" t="s">
        <v>155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8" t="s">
        <v>83</v>
      </c>
      <c r="BK154" s="184">
        <f>ROUND(I154*H154,2)</f>
        <v>0</v>
      </c>
      <c r="BL154" s="18" t="s">
        <v>189</v>
      </c>
      <c r="BM154" s="183" t="s">
        <v>222</v>
      </c>
    </row>
    <row r="155" s="2" customFormat="1">
      <c r="A155" s="38"/>
      <c r="B155" s="39"/>
      <c r="C155" s="38"/>
      <c r="D155" s="185" t="s">
        <v>165</v>
      </c>
      <c r="E155" s="38"/>
      <c r="F155" s="186" t="s">
        <v>223</v>
      </c>
      <c r="G155" s="38"/>
      <c r="H155" s="38"/>
      <c r="I155" s="187"/>
      <c r="J155" s="38"/>
      <c r="K155" s="38"/>
      <c r="L155" s="39"/>
      <c r="M155" s="188"/>
      <c r="N155" s="189"/>
      <c r="O155" s="77"/>
      <c r="P155" s="77"/>
      <c r="Q155" s="77"/>
      <c r="R155" s="77"/>
      <c r="S155" s="77"/>
      <c r="T155" s="7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8" t="s">
        <v>165</v>
      </c>
      <c r="AU155" s="18" t="s">
        <v>85</v>
      </c>
    </row>
    <row r="156" s="13" customFormat="1">
      <c r="A156" s="13"/>
      <c r="B156" s="190"/>
      <c r="C156" s="13"/>
      <c r="D156" s="191" t="s">
        <v>192</v>
      </c>
      <c r="E156" s="192" t="s">
        <v>1</v>
      </c>
      <c r="F156" s="193" t="s">
        <v>224</v>
      </c>
      <c r="G156" s="13"/>
      <c r="H156" s="194">
        <v>102.09999999999999</v>
      </c>
      <c r="I156" s="195"/>
      <c r="J156" s="13"/>
      <c r="K156" s="13"/>
      <c r="L156" s="190"/>
      <c r="M156" s="196"/>
      <c r="N156" s="197"/>
      <c r="O156" s="197"/>
      <c r="P156" s="197"/>
      <c r="Q156" s="197"/>
      <c r="R156" s="197"/>
      <c r="S156" s="197"/>
      <c r="T156" s="19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2" t="s">
        <v>192</v>
      </c>
      <c r="AU156" s="192" t="s">
        <v>85</v>
      </c>
      <c r="AV156" s="13" t="s">
        <v>85</v>
      </c>
      <c r="AW156" s="13" t="s">
        <v>31</v>
      </c>
      <c r="AX156" s="13" t="s">
        <v>83</v>
      </c>
      <c r="AY156" s="192" t="s">
        <v>155</v>
      </c>
    </row>
    <row r="157" s="2" customFormat="1" ht="24.15" customHeight="1">
      <c r="A157" s="38"/>
      <c r="B157" s="171"/>
      <c r="C157" s="172" t="s">
        <v>225</v>
      </c>
      <c r="D157" s="172" t="s">
        <v>158</v>
      </c>
      <c r="E157" s="173" t="s">
        <v>226</v>
      </c>
      <c r="F157" s="174" t="s">
        <v>227</v>
      </c>
      <c r="G157" s="175" t="s">
        <v>221</v>
      </c>
      <c r="H157" s="176">
        <v>171.80000000000001</v>
      </c>
      <c r="I157" s="177"/>
      <c r="J157" s="178">
        <f>ROUND(I157*H157,2)</f>
        <v>0</v>
      </c>
      <c r="K157" s="174" t="s">
        <v>162</v>
      </c>
      <c r="L157" s="39"/>
      <c r="M157" s="179" t="s">
        <v>1</v>
      </c>
      <c r="N157" s="180" t="s">
        <v>40</v>
      </c>
      <c r="O157" s="77"/>
      <c r="P157" s="181">
        <f>O157*H157</f>
        <v>0</v>
      </c>
      <c r="Q157" s="181">
        <v>0</v>
      </c>
      <c r="R157" s="181">
        <f>Q157*H157</f>
        <v>0</v>
      </c>
      <c r="S157" s="181">
        <v>0.00191</v>
      </c>
      <c r="T157" s="182">
        <f>S157*H157</f>
        <v>0.32813800000000004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83" t="s">
        <v>189</v>
      </c>
      <c r="AT157" s="183" t="s">
        <v>158</v>
      </c>
      <c r="AU157" s="183" t="s">
        <v>85</v>
      </c>
      <c r="AY157" s="18" t="s">
        <v>155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8" t="s">
        <v>83</v>
      </c>
      <c r="BK157" s="184">
        <f>ROUND(I157*H157,2)</f>
        <v>0</v>
      </c>
      <c r="BL157" s="18" t="s">
        <v>189</v>
      </c>
      <c r="BM157" s="183" t="s">
        <v>228</v>
      </c>
    </row>
    <row r="158" s="2" customFormat="1">
      <c r="A158" s="38"/>
      <c r="B158" s="39"/>
      <c r="C158" s="38"/>
      <c r="D158" s="185" t="s">
        <v>165</v>
      </c>
      <c r="E158" s="38"/>
      <c r="F158" s="186" t="s">
        <v>229</v>
      </c>
      <c r="G158" s="38"/>
      <c r="H158" s="38"/>
      <c r="I158" s="187"/>
      <c r="J158" s="38"/>
      <c r="K158" s="38"/>
      <c r="L158" s="39"/>
      <c r="M158" s="188"/>
      <c r="N158" s="189"/>
      <c r="O158" s="77"/>
      <c r="P158" s="77"/>
      <c r="Q158" s="77"/>
      <c r="R158" s="77"/>
      <c r="S158" s="77"/>
      <c r="T158" s="7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8" t="s">
        <v>165</v>
      </c>
      <c r="AU158" s="18" t="s">
        <v>85</v>
      </c>
    </row>
    <row r="159" s="13" customFormat="1">
      <c r="A159" s="13"/>
      <c r="B159" s="190"/>
      <c r="C159" s="13"/>
      <c r="D159" s="191" t="s">
        <v>192</v>
      </c>
      <c r="E159" s="192" t="s">
        <v>1</v>
      </c>
      <c r="F159" s="193" t="s">
        <v>230</v>
      </c>
      <c r="G159" s="13"/>
      <c r="H159" s="194">
        <v>69.700000000000003</v>
      </c>
      <c r="I159" s="195"/>
      <c r="J159" s="13"/>
      <c r="K159" s="13"/>
      <c r="L159" s="190"/>
      <c r="M159" s="196"/>
      <c r="N159" s="197"/>
      <c r="O159" s="197"/>
      <c r="P159" s="197"/>
      <c r="Q159" s="197"/>
      <c r="R159" s="197"/>
      <c r="S159" s="197"/>
      <c r="T159" s="19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2" t="s">
        <v>192</v>
      </c>
      <c r="AU159" s="192" t="s">
        <v>85</v>
      </c>
      <c r="AV159" s="13" t="s">
        <v>85</v>
      </c>
      <c r="AW159" s="13" t="s">
        <v>31</v>
      </c>
      <c r="AX159" s="13" t="s">
        <v>75</v>
      </c>
      <c r="AY159" s="192" t="s">
        <v>155</v>
      </c>
    </row>
    <row r="160" s="13" customFormat="1">
      <c r="A160" s="13"/>
      <c r="B160" s="190"/>
      <c r="C160" s="13"/>
      <c r="D160" s="191" t="s">
        <v>192</v>
      </c>
      <c r="E160" s="192" t="s">
        <v>1</v>
      </c>
      <c r="F160" s="193" t="s">
        <v>224</v>
      </c>
      <c r="G160" s="13"/>
      <c r="H160" s="194">
        <v>102.09999999999999</v>
      </c>
      <c r="I160" s="195"/>
      <c r="J160" s="13"/>
      <c r="K160" s="13"/>
      <c r="L160" s="190"/>
      <c r="M160" s="196"/>
      <c r="N160" s="197"/>
      <c r="O160" s="197"/>
      <c r="P160" s="197"/>
      <c r="Q160" s="197"/>
      <c r="R160" s="197"/>
      <c r="S160" s="197"/>
      <c r="T160" s="19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2" t="s">
        <v>192</v>
      </c>
      <c r="AU160" s="192" t="s">
        <v>85</v>
      </c>
      <c r="AV160" s="13" t="s">
        <v>85</v>
      </c>
      <c r="AW160" s="13" t="s">
        <v>31</v>
      </c>
      <c r="AX160" s="13" t="s">
        <v>75</v>
      </c>
      <c r="AY160" s="192" t="s">
        <v>155</v>
      </c>
    </row>
    <row r="161" s="14" customFormat="1">
      <c r="A161" s="14"/>
      <c r="B161" s="199"/>
      <c r="C161" s="14"/>
      <c r="D161" s="191" t="s">
        <v>192</v>
      </c>
      <c r="E161" s="200" t="s">
        <v>1</v>
      </c>
      <c r="F161" s="201" t="s">
        <v>194</v>
      </c>
      <c r="G161" s="14"/>
      <c r="H161" s="202">
        <v>171.80000000000001</v>
      </c>
      <c r="I161" s="203"/>
      <c r="J161" s="14"/>
      <c r="K161" s="14"/>
      <c r="L161" s="199"/>
      <c r="M161" s="204"/>
      <c r="N161" s="205"/>
      <c r="O161" s="205"/>
      <c r="P161" s="205"/>
      <c r="Q161" s="205"/>
      <c r="R161" s="205"/>
      <c r="S161" s="205"/>
      <c r="T161" s="20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00" t="s">
        <v>192</v>
      </c>
      <c r="AU161" s="200" t="s">
        <v>85</v>
      </c>
      <c r="AV161" s="14" t="s">
        <v>163</v>
      </c>
      <c r="AW161" s="14" t="s">
        <v>31</v>
      </c>
      <c r="AX161" s="14" t="s">
        <v>83</v>
      </c>
      <c r="AY161" s="200" t="s">
        <v>155</v>
      </c>
    </row>
    <row r="162" s="2" customFormat="1" ht="24.15" customHeight="1">
      <c r="A162" s="38"/>
      <c r="B162" s="171"/>
      <c r="C162" s="172" t="s">
        <v>231</v>
      </c>
      <c r="D162" s="172" t="s">
        <v>158</v>
      </c>
      <c r="E162" s="173" t="s">
        <v>232</v>
      </c>
      <c r="F162" s="174" t="s">
        <v>233</v>
      </c>
      <c r="G162" s="175" t="s">
        <v>221</v>
      </c>
      <c r="H162" s="176">
        <v>9</v>
      </c>
      <c r="I162" s="177"/>
      <c r="J162" s="178">
        <f>ROUND(I162*H162,2)</f>
        <v>0</v>
      </c>
      <c r="K162" s="174" t="s">
        <v>178</v>
      </c>
      <c r="L162" s="39"/>
      <c r="M162" s="179" t="s">
        <v>1</v>
      </c>
      <c r="N162" s="180" t="s">
        <v>40</v>
      </c>
      <c r="O162" s="77"/>
      <c r="P162" s="181">
        <f>O162*H162</f>
        <v>0</v>
      </c>
      <c r="Q162" s="181">
        <v>0</v>
      </c>
      <c r="R162" s="181">
        <f>Q162*H162</f>
        <v>0</v>
      </c>
      <c r="S162" s="181">
        <v>0.01213</v>
      </c>
      <c r="T162" s="182">
        <f>S162*H162</f>
        <v>0.10917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83" t="s">
        <v>189</v>
      </c>
      <c r="AT162" s="183" t="s">
        <v>158</v>
      </c>
      <c r="AU162" s="183" t="s">
        <v>85</v>
      </c>
      <c r="AY162" s="18" t="s">
        <v>155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8" t="s">
        <v>83</v>
      </c>
      <c r="BK162" s="184">
        <f>ROUND(I162*H162,2)</f>
        <v>0</v>
      </c>
      <c r="BL162" s="18" t="s">
        <v>189</v>
      </c>
      <c r="BM162" s="183" t="s">
        <v>234</v>
      </c>
    </row>
    <row r="163" s="2" customFormat="1">
      <c r="A163" s="38"/>
      <c r="B163" s="39"/>
      <c r="C163" s="38"/>
      <c r="D163" s="185" t="s">
        <v>165</v>
      </c>
      <c r="E163" s="38"/>
      <c r="F163" s="186" t="s">
        <v>235</v>
      </c>
      <c r="G163" s="38"/>
      <c r="H163" s="38"/>
      <c r="I163" s="187"/>
      <c r="J163" s="38"/>
      <c r="K163" s="38"/>
      <c r="L163" s="39"/>
      <c r="M163" s="188"/>
      <c r="N163" s="189"/>
      <c r="O163" s="77"/>
      <c r="P163" s="77"/>
      <c r="Q163" s="77"/>
      <c r="R163" s="77"/>
      <c r="S163" s="77"/>
      <c r="T163" s="7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8" t="s">
        <v>165</v>
      </c>
      <c r="AU163" s="18" t="s">
        <v>85</v>
      </c>
    </row>
    <row r="164" s="2" customFormat="1" ht="24.15" customHeight="1">
      <c r="A164" s="38"/>
      <c r="B164" s="171"/>
      <c r="C164" s="172" t="s">
        <v>8</v>
      </c>
      <c r="D164" s="172" t="s">
        <v>158</v>
      </c>
      <c r="E164" s="173" t="s">
        <v>232</v>
      </c>
      <c r="F164" s="174" t="s">
        <v>233</v>
      </c>
      <c r="G164" s="175" t="s">
        <v>221</v>
      </c>
      <c r="H164" s="176">
        <v>175.74000000000001</v>
      </c>
      <c r="I164" s="177"/>
      <c r="J164" s="178">
        <f>ROUND(I164*H164,2)</f>
        <v>0</v>
      </c>
      <c r="K164" s="174" t="s">
        <v>178</v>
      </c>
      <c r="L164" s="39"/>
      <c r="M164" s="179" t="s">
        <v>1</v>
      </c>
      <c r="N164" s="180" t="s">
        <v>40</v>
      </c>
      <c r="O164" s="77"/>
      <c r="P164" s="181">
        <f>O164*H164</f>
        <v>0</v>
      </c>
      <c r="Q164" s="181">
        <v>0</v>
      </c>
      <c r="R164" s="181">
        <f>Q164*H164</f>
        <v>0</v>
      </c>
      <c r="S164" s="181">
        <v>0.01213</v>
      </c>
      <c r="T164" s="182">
        <f>S164*H164</f>
        <v>2.1317262000000001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83" t="s">
        <v>163</v>
      </c>
      <c r="AT164" s="183" t="s">
        <v>158</v>
      </c>
      <c r="AU164" s="183" t="s">
        <v>85</v>
      </c>
      <c r="AY164" s="18" t="s">
        <v>155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8" t="s">
        <v>83</v>
      </c>
      <c r="BK164" s="184">
        <f>ROUND(I164*H164,2)</f>
        <v>0</v>
      </c>
      <c r="BL164" s="18" t="s">
        <v>163</v>
      </c>
      <c r="BM164" s="183" t="s">
        <v>236</v>
      </c>
    </row>
    <row r="165" s="2" customFormat="1">
      <c r="A165" s="38"/>
      <c r="B165" s="39"/>
      <c r="C165" s="38"/>
      <c r="D165" s="185" t="s">
        <v>165</v>
      </c>
      <c r="E165" s="38"/>
      <c r="F165" s="186" t="s">
        <v>235</v>
      </c>
      <c r="G165" s="38"/>
      <c r="H165" s="38"/>
      <c r="I165" s="187"/>
      <c r="J165" s="38"/>
      <c r="K165" s="38"/>
      <c r="L165" s="39"/>
      <c r="M165" s="188"/>
      <c r="N165" s="189"/>
      <c r="O165" s="77"/>
      <c r="P165" s="77"/>
      <c r="Q165" s="77"/>
      <c r="R165" s="77"/>
      <c r="S165" s="77"/>
      <c r="T165" s="78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8" t="s">
        <v>165</v>
      </c>
      <c r="AU165" s="18" t="s">
        <v>85</v>
      </c>
    </row>
    <row r="166" s="12" customFormat="1" ht="22.8" customHeight="1">
      <c r="A166" s="12"/>
      <c r="B166" s="158"/>
      <c r="C166" s="12"/>
      <c r="D166" s="159" t="s">
        <v>74</v>
      </c>
      <c r="E166" s="169" t="s">
        <v>237</v>
      </c>
      <c r="F166" s="169" t="s">
        <v>238</v>
      </c>
      <c r="G166" s="12"/>
      <c r="H166" s="12"/>
      <c r="I166" s="161"/>
      <c r="J166" s="170">
        <f>BK166</f>
        <v>0</v>
      </c>
      <c r="K166" s="12"/>
      <c r="L166" s="158"/>
      <c r="M166" s="163"/>
      <c r="N166" s="164"/>
      <c r="O166" s="164"/>
      <c r="P166" s="165">
        <f>SUM(P167:P168)</f>
        <v>0</v>
      </c>
      <c r="Q166" s="164"/>
      <c r="R166" s="165">
        <f>SUM(R167:R168)</f>
        <v>0</v>
      </c>
      <c r="S166" s="164"/>
      <c r="T166" s="166">
        <f>SUM(T167:T168)</f>
        <v>0.1525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59" t="s">
        <v>85</v>
      </c>
      <c r="AT166" s="167" t="s">
        <v>74</v>
      </c>
      <c r="AU166" s="167" t="s">
        <v>83</v>
      </c>
      <c r="AY166" s="159" t="s">
        <v>155</v>
      </c>
      <c r="BK166" s="168">
        <f>SUM(BK167:BK168)</f>
        <v>0</v>
      </c>
    </row>
    <row r="167" s="2" customFormat="1" ht="24.15" customHeight="1">
      <c r="A167" s="38"/>
      <c r="B167" s="171"/>
      <c r="C167" s="172" t="s">
        <v>239</v>
      </c>
      <c r="D167" s="172" t="s">
        <v>158</v>
      </c>
      <c r="E167" s="173" t="s">
        <v>240</v>
      </c>
      <c r="F167" s="174" t="s">
        <v>241</v>
      </c>
      <c r="G167" s="175" t="s">
        <v>221</v>
      </c>
      <c r="H167" s="176">
        <v>3.0499999999999998</v>
      </c>
      <c r="I167" s="177"/>
      <c r="J167" s="178">
        <f>ROUND(I167*H167,2)</f>
        <v>0</v>
      </c>
      <c r="K167" s="174" t="s">
        <v>162</v>
      </c>
      <c r="L167" s="39"/>
      <c r="M167" s="179" t="s">
        <v>1</v>
      </c>
      <c r="N167" s="180" t="s">
        <v>40</v>
      </c>
      <c r="O167" s="77"/>
      <c r="P167" s="181">
        <f>O167*H167</f>
        <v>0</v>
      </c>
      <c r="Q167" s="181">
        <v>0</v>
      </c>
      <c r="R167" s="181">
        <f>Q167*H167</f>
        <v>0</v>
      </c>
      <c r="S167" s="181">
        <v>0.050000000000000003</v>
      </c>
      <c r="T167" s="182">
        <f>S167*H167</f>
        <v>0.1525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83" t="s">
        <v>189</v>
      </c>
      <c r="AT167" s="183" t="s">
        <v>158</v>
      </c>
      <c r="AU167" s="183" t="s">
        <v>85</v>
      </c>
      <c r="AY167" s="18" t="s">
        <v>155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8" t="s">
        <v>83</v>
      </c>
      <c r="BK167" s="184">
        <f>ROUND(I167*H167,2)</f>
        <v>0</v>
      </c>
      <c r="BL167" s="18" t="s">
        <v>189</v>
      </c>
      <c r="BM167" s="183" t="s">
        <v>242</v>
      </c>
    </row>
    <row r="168" s="2" customFormat="1">
      <c r="A168" s="38"/>
      <c r="B168" s="39"/>
      <c r="C168" s="38"/>
      <c r="D168" s="185" t="s">
        <v>165</v>
      </c>
      <c r="E168" s="38"/>
      <c r="F168" s="186" t="s">
        <v>243</v>
      </c>
      <c r="G168" s="38"/>
      <c r="H168" s="38"/>
      <c r="I168" s="187"/>
      <c r="J168" s="38"/>
      <c r="K168" s="38"/>
      <c r="L168" s="39"/>
      <c r="M168" s="188"/>
      <c r="N168" s="189"/>
      <c r="O168" s="77"/>
      <c r="P168" s="77"/>
      <c r="Q168" s="77"/>
      <c r="R168" s="77"/>
      <c r="S168" s="77"/>
      <c r="T168" s="78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8" t="s">
        <v>165</v>
      </c>
      <c r="AU168" s="18" t="s">
        <v>85</v>
      </c>
    </row>
    <row r="169" s="12" customFormat="1" ht="25.92" customHeight="1">
      <c r="A169" s="12"/>
      <c r="B169" s="158"/>
      <c r="C169" s="12"/>
      <c r="D169" s="159" t="s">
        <v>74</v>
      </c>
      <c r="E169" s="160" t="s">
        <v>244</v>
      </c>
      <c r="F169" s="160" t="s">
        <v>245</v>
      </c>
      <c r="G169" s="12"/>
      <c r="H169" s="12"/>
      <c r="I169" s="161"/>
      <c r="J169" s="162">
        <f>BK169</f>
        <v>0</v>
      </c>
      <c r="K169" s="12"/>
      <c r="L169" s="158"/>
      <c r="M169" s="163"/>
      <c r="N169" s="164"/>
      <c r="O169" s="164"/>
      <c r="P169" s="165">
        <f>P170</f>
        <v>0</v>
      </c>
      <c r="Q169" s="164"/>
      <c r="R169" s="165">
        <f>R170</f>
        <v>0</v>
      </c>
      <c r="S169" s="164"/>
      <c r="T169" s="166">
        <f>T170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59" t="s">
        <v>171</v>
      </c>
      <c r="AT169" s="167" t="s">
        <v>74</v>
      </c>
      <c r="AU169" s="167" t="s">
        <v>75</v>
      </c>
      <c r="AY169" s="159" t="s">
        <v>155</v>
      </c>
      <c r="BK169" s="168">
        <f>BK170</f>
        <v>0</v>
      </c>
    </row>
    <row r="170" s="12" customFormat="1" ht="22.8" customHeight="1">
      <c r="A170" s="12"/>
      <c r="B170" s="158"/>
      <c r="C170" s="12"/>
      <c r="D170" s="159" t="s">
        <v>74</v>
      </c>
      <c r="E170" s="169" t="s">
        <v>246</v>
      </c>
      <c r="F170" s="169" t="s">
        <v>247</v>
      </c>
      <c r="G170" s="12"/>
      <c r="H170" s="12"/>
      <c r="I170" s="161"/>
      <c r="J170" s="170">
        <f>BK170</f>
        <v>0</v>
      </c>
      <c r="K170" s="12"/>
      <c r="L170" s="158"/>
      <c r="M170" s="163"/>
      <c r="N170" s="164"/>
      <c r="O170" s="164"/>
      <c r="P170" s="165">
        <f>SUM(P171:P172)</f>
        <v>0</v>
      </c>
      <c r="Q170" s="164"/>
      <c r="R170" s="165">
        <f>SUM(R171:R172)</f>
        <v>0</v>
      </c>
      <c r="S170" s="164"/>
      <c r="T170" s="166">
        <f>SUM(T171:T172)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59" t="s">
        <v>171</v>
      </c>
      <c r="AT170" s="167" t="s">
        <v>74</v>
      </c>
      <c r="AU170" s="167" t="s">
        <v>83</v>
      </c>
      <c r="AY170" s="159" t="s">
        <v>155</v>
      </c>
      <c r="BK170" s="168">
        <f>SUM(BK171:BK172)</f>
        <v>0</v>
      </c>
    </row>
    <row r="171" s="2" customFormat="1" ht="24.15" customHeight="1">
      <c r="A171" s="38"/>
      <c r="B171" s="171"/>
      <c r="C171" s="172" t="s">
        <v>248</v>
      </c>
      <c r="D171" s="172" t="s">
        <v>158</v>
      </c>
      <c r="E171" s="173" t="s">
        <v>249</v>
      </c>
      <c r="F171" s="174" t="s">
        <v>250</v>
      </c>
      <c r="G171" s="175" t="s">
        <v>221</v>
      </c>
      <c r="H171" s="176">
        <v>327.39999999999998</v>
      </c>
      <c r="I171" s="177"/>
      <c r="J171" s="178">
        <f>ROUND(I171*H171,2)</f>
        <v>0</v>
      </c>
      <c r="K171" s="174" t="s">
        <v>162</v>
      </c>
      <c r="L171" s="39"/>
      <c r="M171" s="179" t="s">
        <v>1</v>
      </c>
      <c r="N171" s="180" t="s">
        <v>40</v>
      </c>
      <c r="O171" s="77"/>
      <c r="P171" s="181">
        <f>O171*H171</f>
        <v>0</v>
      </c>
      <c r="Q171" s="181">
        <v>0</v>
      </c>
      <c r="R171" s="181">
        <f>Q171*H171</f>
        <v>0</v>
      </c>
      <c r="S171" s="181">
        <v>0</v>
      </c>
      <c r="T171" s="182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83" t="s">
        <v>251</v>
      </c>
      <c r="AT171" s="183" t="s">
        <v>158</v>
      </c>
      <c r="AU171" s="183" t="s">
        <v>85</v>
      </c>
      <c r="AY171" s="18" t="s">
        <v>155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8" t="s">
        <v>83</v>
      </c>
      <c r="BK171" s="184">
        <f>ROUND(I171*H171,2)</f>
        <v>0</v>
      </c>
      <c r="BL171" s="18" t="s">
        <v>251</v>
      </c>
      <c r="BM171" s="183" t="s">
        <v>252</v>
      </c>
    </row>
    <row r="172" s="2" customFormat="1">
      <c r="A172" s="38"/>
      <c r="B172" s="39"/>
      <c r="C172" s="38"/>
      <c r="D172" s="185" t="s">
        <v>165</v>
      </c>
      <c r="E172" s="38"/>
      <c r="F172" s="186" t="s">
        <v>253</v>
      </c>
      <c r="G172" s="38"/>
      <c r="H172" s="38"/>
      <c r="I172" s="187"/>
      <c r="J172" s="38"/>
      <c r="K172" s="38"/>
      <c r="L172" s="39"/>
      <c r="M172" s="207"/>
      <c r="N172" s="208"/>
      <c r="O172" s="209"/>
      <c r="P172" s="209"/>
      <c r="Q172" s="209"/>
      <c r="R172" s="209"/>
      <c r="S172" s="209"/>
      <c r="T172" s="210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8" t="s">
        <v>165</v>
      </c>
      <c r="AU172" s="18" t="s">
        <v>85</v>
      </c>
    </row>
    <row r="173" s="2" customFormat="1" ht="6.96" customHeight="1">
      <c r="A173" s="38"/>
      <c r="B173" s="60"/>
      <c r="C173" s="61"/>
      <c r="D173" s="61"/>
      <c r="E173" s="61"/>
      <c r="F173" s="61"/>
      <c r="G173" s="61"/>
      <c r="H173" s="61"/>
      <c r="I173" s="61"/>
      <c r="J173" s="61"/>
      <c r="K173" s="61"/>
      <c r="L173" s="39"/>
      <c r="M173" s="38"/>
      <c r="O173" s="38"/>
      <c r="P173" s="38"/>
      <c r="Q173" s="38"/>
      <c r="R173" s="38"/>
      <c r="S173" s="38"/>
      <c r="T173" s="38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</row>
  </sheetData>
  <autoFilter ref="C125:K172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hyperlinks>
    <hyperlink ref="F130" r:id="rId1" display="https://podminky.urs.cz/item/CS_URS_2024_02/997013112"/>
    <hyperlink ref="F132" r:id="rId2" display="https://podminky.urs.cz/item/CS_URS_2024_02/997013501"/>
    <hyperlink ref="F134" r:id="rId3" display="https://podminky.urs.cz/item/CS_URS_2024_02/997013509"/>
    <hyperlink ref="F136" r:id="rId4" display="https://podminky.urs.cz/item/CS_URS_2025_01/997013875"/>
    <hyperlink ref="F140" r:id="rId5" display="https://podminky.urs.cz/item/CS_URS_2025_01/712340831"/>
    <hyperlink ref="F145" r:id="rId6" display="https://podminky.urs.cz/item/CS_URS_2025_01/712340833"/>
    <hyperlink ref="F149" r:id="rId7" display="https://podminky.urs.cz/item/CS_URS_2025_01/713140821"/>
    <hyperlink ref="F152" r:id="rId8" display="https://podminky.urs.cz/item/CS_URS_2024_02/742420821"/>
    <hyperlink ref="F155" r:id="rId9" display="https://podminky.urs.cz/item/CS_URS_2024_02/764001801"/>
    <hyperlink ref="F158" r:id="rId10" display="https://podminky.urs.cz/item/CS_URS_2024_02/764002841"/>
    <hyperlink ref="F163" r:id="rId11" display="https://podminky.urs.cz/item/CS_URS_2025_01/764004831"/>
    <hyperlink ref="F165" r:id="rId12" display="https://podminky.urs.cz/item/CS_URS_2025_01/764004831"/>
    <hyperlink ref="F168" r:id="rId13" display="https://podminky.urs.cz/item/CS_URS_2024_02/767832801"/>
    <hyperlink ref="F172" r:id="rId14" display="https://podminky.urs.cz/item/CS_URS_2024_02/218220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122</v>
      </c>
      <c r="L4" s="21"/>
      <c r="M4" s="120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1" t="str">
        <f>'Rekapitulace stavby'!K6</f>
        <v>Stavební úpravy střech objektu MSH</v>
      </c>
      <c r="F7" s="31"/>
      <c r="G7" s="31"/>
      <c r="H7" s="31"/>
      <c r="L7" s="21"/>
    </row>
    <row r="8" s="2" customFormat="1" ht="12" customHeight="1">
      <c r="A8" s="38"/>
      <c r="B8" s="39"/>
      <c r="C8" s="38"/>
      <c r="D8" s="31" t="s">
        <v>123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254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1" t="s">
        <v>18</v>
      </c>
      <c r="E11" s="38"/>
      <c r="F11" s="26" t="s">
        <v>1</v>
      </c>
      <c r="G11" s="38"/>
      <c r="H11" s="38"/>
      <c r="I11" s="31" t="s">
        <v>19</v>
      </c>
      <c r="J11" s="26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1" t="s">
        <v>20</v>
      </c>
      <c r="E12" s="38"/>
      <c r="F12" s="26" t="s">
        <v>21</v>
      </c>
      <c r="G12" s="38"/>
      <c r="H12" s="38"/>
      <c r="I12" s="31" t="s">
        <v>22</v>
      </c>
      <c r="J12" s="69" t="str">
        <f>'Rekapitulace stavby'!AN8</f>
        <v>31. 1. 2025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1" t="s">
        <v>24</v>
      </c>
      <c r="E14" s="38"/>
      <c r="F14" s="38"/>
      <c r="G14" s="38"/>
      <c r="H14" s="38"/>
      <c r="I14" s="31" t="s">
        <v>25</v>
      </c>
      <c r="J14" s="26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6" t="str">
        <f>IF('Rekapitulace stavby'!E11="","",'Rekapitulace stavby'!E11)</f>
        <v xml:space="preserve"> </v>
      </c>
      <c r="F15" s="38"/>
      <c r="G15" s="38"/>
      <c r="H15" s="38"/>
      <c r="I15" s="31" t="s">
        <v>27</v>
      </c>
      <c r="J15" s="26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1" t="s">
        <v>28</v>
      </c>
      <c r="E17" s="38"/>
      <c r="F17" s="38"/>
      <c r="G17" s="38"/>
      <c r="H17" s="38"/>
      <c r="I17" s="31" t="s">
        <v>25</v>
      </c>
      <c r="J17" s="32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1" t="s">
        <v>30</v>
      </c>
      <c r="E20" s="38"/>
      <c r="F20" s="38"/>
      <c r="G20" s="38"/>
      <c r="H20" s="38"/>
      <c r="I20" s="31" t="s">
        <v>25</v>
      </c>
      <c r="J20" s="26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6" t="str">
        <f>IF('Rekapitulace stavby'!E17="","",'Rekapitulace stavby'!E17)</f>
        <v xml:space="preserve"> </v>
      </c>
      <c r="F21" s="38"/>
      <c r="G21" s="38"/>
      <c r="H21" s="38"/>
      <c r="I21" s="31" t="s">
        <v>27</v>
      </c>
      <c r="J21" s="26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1" t="s">
        <v>32</v>
      </c>
      <c r="E23" s="38"/>
      <c r="F23" s="38"/>
      <c r="G23" s="38"/>
      <c r="H23" s="38"/>
      <c r="I23" s="31" t="s">
        <v>25</v>
      </c>
      <c r="J23" s="26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6" t="str">
        <f>IF('Rekapitulace stavby'!E20="","",'Rekapitulace stavby'!E20)</f>
        <v xml:space="preserve"> </v>
      </c>
      <c r="F24" s="38"/>
      <c r="G24" s="38"/>
      <c r="H24" s="38"/>
      <c r="I24" s="31" t="s">
        <v>27</v>
      </c>
      <c r="J24" s="26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1" t="s">
        <v>33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35</v>
      </c>
      <c r="E30" s="38"/>
      <c r="F30" s="38"/>
      <c r="G30" s="38"/>
      <c r="H30" s="38"/>
      <c r="I30" s="38"/>
      <c r="J30" s="96">
        <f>ROUND(J129,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37</v>
      </c>
      <c r="G32" s="38"/>
      <c r="H32" s="38"/>
      <c r="I32" s="43" t="s">
        <v>36</v>
      </c>
      <c r="J32" s="43" t="s">
        <v>38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39</v>
      </c>
      <c r="E33" s="31" t="s">
        <v>40</v>
      </c>
      <c r="F33" s="127">
        <f>ROUND((SUM(BE129:BE279)),  2)</f>
        <v>0</v>
      </c>
      <c r="G33" s="38"/>
      <c r="H33" s="38"/>
      <c r="I33" s="128">
        <v>0.20999999999999999</v>
      </c>
      <c r="J33" s="127">
        <f>ROUND(((SUM(BE129:BE279))*I33),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1" t="s">
        <v>41</v>
      </c>
      <c r="F34" s="127">
        <f>ROUND((SUM(BF129:BF279)),  2)</f>
        <v>0</v>
      </c>
      <c r="G34" s="38"/>
      <c r="H34" s="38"/>
      <c r="I34" s="128">
        <v>0.12</v>
      </c>
      <c r="J34" s="127">
        <f>ROUND(((SUM(BF129:BF279))*I34),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1" t="s">
        <v>42</v>
      </c>
      <c r="F35" s="127">
        <f>ROUND((SUM(BG129:BG279)),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1" t="s">
        <v>43</v>
      </c>
      <c r="F36" s="127">
        <f>ROUND((SUM(BH129:BH279)),  2)</f>
        <v>0</v>
      </c>
      <c r="G36" s="38"/>
      <c r="H36" s="38"/>
      <c r="I36" s="128">
        <v>0.12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1" t="s">
        <v>44</v>
      </c>
      <c r="F37" s="127">
        <f>ROUND((SUM(BI129:BI279)),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45</v>
      </c>
      <c r="E39" s="81"/>
      <c r="F39" s="81"/>
      <c r="G39" s="131" t="s">
        <v>46</v>
      </c>
      <c r="H39" s="132" t="s">
        <v>47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5"/>
      <c r="D50" s="56" t="s">
        <v>48</v>
      </c>
      <c r="E50" s="57"/>
      <c r="F50" s="57"/>
      <c r="G50" s="56" t="s">
        <v>49</v>
      </c>
      <c r="H50" s="57"/>
      <c r="I50" s="57"/>
      <c r="J50" s="57"/>
      <c r="K50" s="57"/>
      <c r="L50" s="5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8"/>
      <c r="B61" s="39"/>
      <c r="C61" s="38"/>
      <c r="D61" s="58" t="s">
        <v>50</v>
      </c>
      <c r="E61" s="41"/>
      <c r="F61" s="135" t="s">
        <v>51</v>
      </c>
      <c r="G61" s="58" t="s">
        <v>50</v>
      </c>
      <c r="H61" s="41"/>
      <c r="I61" s="41"/>
      <c r="J61" s="136" t="s">
        <v>51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8"/>
      <c r="B65" s="39"/>
      <c r="C65" s="38"/>
      <c r="D65" s="56" t="s">
        <v>52</v>
      </c>
      <c r="E65" s="59"/>
      <c r="F65" s="59"/>
      <c r="G65" s="56" t="s">
        <v>53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8"/>
      <c r="B76" s="39"/>
      <c r="C76" s="38"/>
      <c r="D76" s="58" t="s">
        <v>50</v>
      </c>
      <c r="E76" s="41"/>
      <c r="F76" s="135" t="s">
        <v>51</v>
      </c>
      <c r="G76" s="58" t="s">
        <v>50</v>
      </c>
      <c r="H76" s="41"/>
      <c r="I76" s="41"/>
      <c r="J76" s="136" t="s">
        <v>51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2" t="s">
        <v>125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1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Stavební úpravy střech objektu MSH</v>
      </c>
      <c r="F85" s="31"/>
      <c r="G85" s="31"/>
      <c r="H85" s="31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1" t="s">
        <v>123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A-N - Střecha A, nové konstrukce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1" t="s">
        <v>20</v>
      </c>
      <c r="D89" s="38"/>
      <c r="E89" s="38"/>
      <c r="F89" s="26" t="str">
        <f>F12</f>
        <v>Louny</v>
      </c>
      <c r="G89" s="38"/>
      <c r="H89" s="38"/>
      <c r="I89" s="31" t="s">
        <v>22</v>
      </c>
      <c r="J89" s="69" t="str">
        <f>IF(J12="","",J12)</f>
        <v>31. 1. 2025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1" t="s">
        <v>24</v>
      </c>
      <c r="D91" s="38"/>
      <c r="E91" s="38"/>
      <c r="F91" s="26" t="str">
        <f>E15</f>
        <v xml:space="preserve"> </v>
      </c>
      <c r="G91" s="38"/>
      <c r="H91" s="38"/>
      <c r="I91" s="31" t="s">
        <v>30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31" t="s">
        <v>32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126</v>
      </c>
      <c r="D94" s="129"/>
      <c r="E94" s="129"/>
      <c r="F94" s="129"/>
      <c r="G94" s="129"/>
      <c r="H94" s="129"/>
      <c r="I94" s="129"/>
      <c r="J94" s="138" t="s">
        <v>127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128</v>
      </c>
      <c r="D96" s="38"/>
      <c r="E96" s="38"/>
      <c r="F96" s="38"/>
      <c r="G96" s="38"/>
      <c r="H96" s="38"/>
      <c r="I96" s="38"/>
      <c r="J96" s="96">
        <f>J129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8" t="s">
        <v>129</v>
      </c>
    </row>
    <row r="97" s="9" customFormat="1" ht="24.96" customHeight="1">
      <c r="A97" s="9"/>
      <c r="B97" s="140"/>
      <c r="C97" s="9"/>
      <c r="D97" s="141" t="s">
        <v>130</v>
      </c>
      <c r="E97" s="142"/>
      <c r="F97" s="142"/>
      <c r="G97" s="142"/>
      <c r="H97" s="142"/>
      <c r="I97" s="142"/>
      <c r="J97" s="143">
        <f>J130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255</v>
      </c>
      <c r="E98" s="146"/>
      <c r="F98" s="146"/>
      <c r="G98" s="146"/>
      <c r="H98" s="146"/>
      <c r="I98" s="146"/>
      <c r="J98" s="147">
        <f>J131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256</v>
      </c>
      <c r="E99" s="146"/>
      <c r="F99" s="146"/>
      <c r="G99" s="146"/>
      <c r="H99" s="146"/>
      <c r="I99" s="146"/>
      <c r="J99" s="147">
        <f>J149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40"/>
      <c r="C100" s="9"/>
      <c r="D100" s="141" t="s">
        <v>132</v>
      </c>
      <c r="E100" s="142"/>
      <c r="F100" s="142"/>
      <c r="G100" s="142"/>
      <c r="H100" s="142"/>
      <c r="I100" s="142"/>
      <c r="J100" s="143">
        <f>J152</f>
        <v>0</v>
      </c>
      <c r="K100" s="9"/>
      <c r="L100" s="14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44"/>
      <c r="C101" s="10"/>
      <c r="D101" s="145" t="s">
        <v>133</v>
      </c>
      <c r="E101" s="146"/>
      <c r="F101" s="146"/>
      <c r="G101" s="146"/>
      <c r="H101" s="146"/>
      <c r="I101" s="146"/>
      <c r="J101" s="147">
        <f>J153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4"/>
      <c r="C102" s="10"/>
      <c r="D102" s="145" t="s">
        <v>134</v>
      </c>
      <c r="E102" s="146"/>
      <c r="F102" s="146"/>
      <c r="G102" s="146"/>
      <c r="H102" s="146"/>
      <c r="I102" s="146"/>
      <c r="J102" s="147">
        <f>J179</f>
        <v>0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4"/>
      <c r="C103" s="10"/>
      <c r="D103" s="145" t="s">
        <v>257</v>
      </c>
      <c r="E103" s="146"/>
      <c r="F103" s="146"/>
      <c r="G103" s="146"/>
      <c r="H103" s="146"/>
      <c r="I103" s="146"/>
      <c r="J103" s="147">
        <f>J212</f>
        <v>0</v>
      </c>
      <c r="K103" s="10"/>
      <c r="L103" s="14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4"/>
      <c r="C104" s="10"/>
      <c r="D104" s="145" t="s">
        <v>135</v>
      </c>
      <c r="E104" s="146"/>
      <c r="F104" s="146"/>
      <c r="G104" s="146"/>
      <c r="H104" s="146"/>
      <c r="I104" s="146"/>
      <c r="J104" s="147">
        <f>J215</f>
        <v>0</v>
      </c>
      <c r="K104" s="10"/>
      <c r="L104" s="14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4"/>
      <c r="C105" s="10"/>
      <c r="D105" s="145" t="s">
        <v>258</v>
      </c>
      <c r="E105" s="146"/>
      <c r="F105" s="146"/>
      <c r="G105" s="146"/>
      <c r="H105" s="146"/>
      <c r="I105" s="146"/>
      <c r="J105" s="147">
        <f>J218</f>
        <v>0</v>
      </c>
      <c r="K105" s="10"/>
      <c r="L105" s="14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4"/>
      <c r="C106" s="10"/>
      <c r="D106" s="145" t="s">
        <v>136</v>
      </c>
      <c r="E106" s="146"/>
      <c r="F106" s="146"/>
      <c r="G106" s="146"/>
      <c r="H106" s="146"/>
      <c r="I106" s="146"/>
      <c r="J106" s="147">
        <f>J227</f>
        <v>0</v>
      </c>
      <c r="K106" s="10"/>
      <c r="L106" s="14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4"/>
      <c r="C107" s="10"/>
      <c r="D107" s="145" t="s">
        <v>259</v>
      </c>
      <c r="E107" s="146"/>
      <c r="F107" s="146"/>
      <c r="G107" s="146"/>
      <c r="H107" s="146"/>
      <c r="I107" s="146"/>
      <c r="J107" s="147">
        <f>J248</f>
        <v>0</v>
      </c>
      <c r="K107" s="10"/>
      <c r="L107" s="14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40"/>
      <c r="C108" s="9"/>
      <c r="D108" s="141" t="s">
        <v>260</v>
      </c>
      <c r="E108" s="142"/>
      <c r="F108" s="142"/>
      <c r="G108" s="142"/>
      <c r="H108" s="142"/>
      <c r="I108" s="142"/>
      <c r="J108" s="143">
        <f>J266</f>
        <v>0</v>
      </c>
      <c r="K108" s="9"/>
      <c r="L108" s="140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44"/>
      <c r="C109" s="10"/>
      <c r="D109" s="145" t="s">
        <v>261</v>
      </c>
      <c r="E109" s="146"/>
      <c r="F109" s="146"/>
      <c r="G109" s="146"/>
      <c r="H109" s="146"/>
      <c r="I109" s="146"/>
      <c r="J109" s="147">
        <f>J267</f>
        <v>0</v>
      </c>
      <c r="K109" s="10"/>
      <c r="L109" s="14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8"/>
      <c r="B110" s="39"/>
      <c r="C110" s="38"/>
      <c r="D110" s="38"/>
      <c r="E110" s="38"/>
      <c r="F110" s="38"/>
      <c r="G110" s="38"/>
      <c r="H110" s="38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0"/>
      <c r="C111" s="61"/>
      <c r="D111" s="61"/>
      <c r="E111" s="61"/>
      <c r="F111" s="61"/>
      <c r="G111" s="61"/>
      <c r="H111" s="61"/>
      <c r="I111" s="61"/>
      <c r="J111" s="61"/>
      <c r="K111" s="61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2"/>
      <c r="C115" s="63"/>
      <c r="D115" s="63"/>
      <c r="E115" s="63"/>
      <c r="F115" s="63"/>
      <c r="G115" s="63"/>
      <c r="H115" s="63"/>
      <c r="I115" s="63"/>
      <c r="J115" s="63"/>
      <c r="K115" s="63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2" t="s">
        <v>140</v>
      </c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38"/>
      <c r="D117" s="38"/>
      <c r="E117" s="38"/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1" t="s">
        <v>16</v>
      </c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38"/>
      <c r="D119" s="38"/>
      <c r="E119" s="121" t="str">
        <f>E7</f>
        <v>Stavební úpravy střech objektu MSH</v>
      </c>
      <c r="F119" s="31"/>
      <c r="G119" s="31"/>
      <c r="H119" s="31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1" t="s">
        <v>123</v>
      </c>
      <c r="D120" s="38"/>
      <c r="E120" s="38"/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38"/>
      <c r="D121" s="38"/>
      <c r="E121" s="67" t="str">
        <f>E9</f>
        <v>A-N - Střecha A, nové konstrukce</v>
      </c>
      <c r="F121" s="38"/>
      <c r="G121" s="38"/>
      <c r="H121" s="38"/>
      <c r="I121" s="38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38"/>
      <c r="D122" s="38"/>
      <c r="E122" s="38"/>
      <c r="F122" s="38"/>
      <c r="G122" s="38"/>
      <c r="H122" s="38"/>
      <c r="I122" s="38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1" t="s">
        <v>20</v>
      </c>
      <c r="D123" s="38"/>
      <c r="E123" s="38"/>
      <c r="F123" s="26" t="str">
        <f>F12</f>
        <v>Louny</v>
      </c>
      <c r="G123" s="38"/>
      <c r="H123" s="38"/>
      <c r="I123" s="31" t="s">
        <v>22</v>
      </c>
      <c r="J123" s="69" t="str">
        <f>IF(J12="","",J12)</f>
        <v>31. 1. 2025</v>
      </c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38"/>
      <c r="D124" s="38"/>
      <c r="E124" s="38"/>
      <c r="F124" s="38"/>
      <c r="G124" s="38"/>
      <c r="H124" s="38"/>
      <c r="I124" s="38"/>
      <c r="J124" s="38"/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1" t="s">
        <v>24</v>
      </c>
      <c r="D125" s="38"/>
      <c r="E125" s="38"/>
      <c r="F125" s="26" t="str">
        <f>E15</f>
        <v xml:space="preserve"> </v>
      </c>
      <c r="G125" s="38"/>
      <c r="H125" s="38"/>
      <c r="I125" s="31" t="s">
        <v>30</v>
      </c>
      <c r="J125" s="36" t="str">
        <f>E21</f>
        <v xml:space="preserve"> </v>
      </c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1" t="s">
        <v>28</v>
      </c>
      <c r="D126" s="38"/>
      <c r="E126" s="38"/>
      <c r="F126" s="26" t="str">
        <f>IF(E18="","",E18)</f>
        <v>Vyplň údaj</v>
      </c>
      <c r="G126" s="38"/>
      <c r="H126" s="38"/>
      <c r="I126" s="31" t="s">
        <v>32</v>
      </c>
      <c r="J126" s="36" t="str">
        <f>E24</f>
        <v xml:space="preserve"> </v>
      </c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38"/>
      <c r="D127" s="38"/>
      <c r="E127" s="38"/>
      <c r="F127" s="38"/>
      <c r="G127" s="38"/>
      <c r="H127" s="38"/>
      <c r="I127" s="38"/>
      <c r="J127" s="38"/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148"/>
      <c r="B128" s="149"/>
      <c r="C128" s="150" t="s">
        <v>141</v>
      </c>
      <c r="D128" s="151" t="s">
        <v>60</v>
      </c>
      <c r="E128" s="151" t="s">
        <v>56</v>
      </c>
      <c r="F128" s="151" t="s">
        <v>57</v>
      </c>
      <c r="G128" s="151" t="s">
        <v>142</v>
      </c>
      <c r="H128" s="151" t="s">
        <v>143</v>
      </c>
      <c r="I128" s="151" t="s">
        <v>144</v>
      </c>
      <c r="J128" s="151" t="s">
        <v>127</v>
      </c>
      <c r="K128" s="152" t="s">
        <v>145</v>
      </c>
      <c r="L128" s="153"/>
      <c r="M128" s="86" t="s">
        <v>1</v>
      </c>
      <c r="N128" s="87" t="s">
        <v>39</v>
      </c>
      <c r="O128" s="87" t="s">
        <v>146</v>
      </c>
      <c r="P128" s="87" t="s">
        <v>147</v>
      </c>
      <c r="Q128" s="87" t="s">
        <v>148</v>
      </c>
      <c r="R128" s="87" t="s">
        <v>149</v>
      </c>
      <c r="S128" s="87" t="s">
        <v>150</v>
      </c>
      <c r="T128" s="88" t="s">
        <v>151</v>
      </c>
      <c r="U128" s="148"/>
      <c r="V128" s="148"/>
      <c r="W128" s="148"/>
      <c r="X128" s="148"/>
      <c r="Y128" s="148"/>
      <c r="Z128" s="148"/>
      <c r="AA128" s="148"/>
      <c r="AB128" s="148"/>
      <c r="AC128" s="148"/>
      <c r="AD128" s="148"/>
      <c r="AE128" s="148"/>
    </row>
    <row r="129" s="2" customFormat="1" ht="22.8" customHeight="1">
      <c r="A129" s="38"/>
      <c r="B129" s="39"/>
      <c r="C129" s="93" t="s">
        <v>152</v>
      </c>
      <c r="D129" s="38"/>
      <c r="E129" s="38"/>
      <c r="F129" s="38"/>
      <c r="G129" s="38"/>
      <c r="H129" s="38"/>
      <c r="I129" s="38"/>
      <c r="J129" s="154">
        <f>BK129</f>
        <v>0</v>
      </c>
      <c r="K129" s="38"/>
      <c r="L129" s="39"/>
      <c r="M129" s="89"/>
      <c r="N129" s="73"/>
      <c r="O129" s="90"/>
      <c r="P129" s="155">
        <f>P130+P152+P266</f>
        <v>0</v>
      </c>
      <c r="Q129" s="90"/>
      <c r="R129" s="155">
        <f>R130+R152+R266</f>
        <v>59.621475219999994</v>
      </c>
      <c r="S129" s="90"/>
      <c r="T129" s="156">
        <f>T130+T152+T266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8" t="s">
        <v>74</v>
      </c>
      <c r="AU129" s="18" t="s">
        <v>129</v>
      </c>
      <c r="BK129" s="157">
        <f>BK130+BK152+BK266</f>
        <v>0</v>
      </c>
    </row>
    <row r="130" s="12" customFormat="1" ht="25.92" customHeight="1">
      <c r="A130" s="12"/>
      <c r="B130" s="158"/>
      <c r="C130" s="12"/>
      <c r="D130" s="159" t="s">
        <v>74</v>
      </c>
      <c r="E130" s="160" t="s">
        <v>153</v>
      </c>
      <c r="F130" s="160" t="s">
        <v>154</v>
      </c>
      <c r="G130" s="12"/>
      <c r="H130" s="12"/>
      <c r="I130" s="161"/>
      <c r="J130" s="162">
        <f>BK130</f>
        <v>0</v>
      </c>
      <c r="K130" s="12"/>
      <c r="L130" s="158"/>
      <c r="M130" s="163"/>
      <c r="N130" s="164"/>
      <c r="O130" s="164"/>
      <c r="P130" s="165">
        <f>P131+P149</f>
        <v>0</v>
      </c>
      <c r="Q130" s="164"/>
      <c r="R130" s="165">
        <f>R131+R149</f>
        <v>1.1556330000000001</v>
      </c>
      <c r="S130" s="164"/>
      <c r="T130" s="166">
        <f>T131+T149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9" t="s">
        <v>83</v>
      </c>
      <c r="AT130" s="167" t="s">
        <v>74</v>
      </c>
      <c r="AU130" s="167" t="s">
        <v>75</v>
      </c>
      <c r="AY130" s="159" t="s">
        <v>155</v>
      </c>
      <c r="BK130" s="168">
        <f>BK131+BK149</f>
        <v>0</v>
      </c>
    </row>
    <row r="131" s="12" customFormat="1" ht="22.8" customHeight="1">
      <c r="A131" s="12"/>
      <c r="B131" s="158"/>
      <c r="C131" s="12"/>
      <c r="D131" s="159" t="s">
        <v>74</v>
      </c>
      <c r="E131" s="169" t="s">
        <v>195</v>
      </c>
      <c r="F131" s="169" t="s">
        <v>262</v>
      </c>
      <c r="G131" s="12"/>
      <c r="H131" s="12"/>
      <c r="I131" s="161"/>
      <c r="J131" s="170">
        <f>BK131</f>
        <v>0</v>
      </c>
      <c r="K131" s="12"/>
      <c r="L131" s="158"/>
      <c r="M131" s="163"/>
      <c r="N131" s="164"/>
      <c r="O131" s="164"/>
      <c r="P131" s="165">
        <f>SUM(P132:P148)</f>
        <v>0</v>
      </c>
      <c r="Q131" s="164"/>
      <c r="R131" s="165">
        <f>SUM(R132:R148)</f>
        <v>1.1556330000000001</v>
      </c>
      <c r="S131" s="164"/>
      <c r="T131" s="166">
        <f>SUM(T132:T148)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9" t="s">
        <v>83</v>
      </c>
      <c r="AT131" s="167" t="s">
        <v>74</v>
      </c>
      <c r="AU131" s="167" t="s">
        <v>83</v>
      </c>
      <c r="AY131" s="159" t="s">
        <v>155</v>
      </c>
      <c r="BK131" s="168">
        <f>SUM(BK132:BK148)</f>
        <v>0</v>
      </c>
    </row>
    <row r="132" s="2" customFormat="1" ht="24.15" customHeight="1">
      <c r="A132" s="38"/>
      <c r="B132" s="171"/>
      <c r="C132" s="172" t="s">
        <v>83</v>
      </c>
      <c r="D132" s="172" t="s">
        <v>158</v>
      </c>
      <c r="E132" s="173" t="s">
        <v>263</v>
      </c>
      <c r="F132" s="174" t="s">
        <v>264</v>
      </c>
      <c r="G132" s="175" t="s">
        <v>188</v>
      </c>
      <c r="H132" s="176">
        <v>179.81</v>
      </c>
      <c r="I132" s="177"/>
      <c r="J132" s="178">
        <f>ROUND(I132*H132,2)</f>
        <v>0</v>
      </c>
      <c r="K132" s="174" t="s">
        <v>1</v>
      </c>
      <c r="L132" s="39"/>
      <c r="M132" s="179" t="s">
        <v>1</v>
      </c>
      <c r="N132" s="180" t="s">
        <v>40</v>
      </c>
      <c r="O132" s="77"/>
      <c r="P132" s="181">
        <f>O132*H132</f>
        <v>0</v>
      </c>
      <c r="Q132" s="181">
        <v>0.0063</v>
      </c>
      <c r="R132" s="181">
        <f>Q132*H132</f>
        <v>1.132803</v>
      </c>
      <c r="S132" s="181">
        <v>0</v>
      </c>
      <c r="T132" s="18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83" t="s">
        <v>163</v>
      </c>
      <c r="AT132" s="183" t="s">
        <v>158</v>
      </c>
      <c r="AU132" s="183" t="s">
        <v>85</v>
      </c>
      <c r="AY132" s="18" t="s">
        <v>155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8" t="s">
        <v>83</v>
      </c>
      <c r="BK132" s="184">
        <f>ROUND(I132*H132,2)</f>
        <v>0</v>
      </c>
      <c r="BL132" s="18" t="s">
        <v>163</v>
      </c>
      <c r="BM132" s="183" t="s">
        <v>265</v>
      </c>
    </row>
    <row r="133" s="13" customFormat="1">
      <c r="A133" s="13"/>
      <c r="B133" s="190"/>
      <c r="C133" s="13"/>
      <c r="D133" s="191" t="s">
        <v>192</v>
      </c>
      <c r="E133" s="192" t="s">
        <v>1</v>
      </c>
      <c r="F133" s="193" t="s">
        <v>266</v>
      </c>
      <c r="G133" s="13"/>
      <c r="H133" s="194">
        <v>173</v>
      </c>
      <c r="I133" s="195"/>
      <c r="J133" s="13"/>
      <c r="K133" s="13"/>
      <c r="L133" s="190"/>
      <c r="M133" s="196"/>
      <c r="N133" s="197"/>
      <c r="O133" s="197"/>
      <c r="P133" s="197"/>
      <c r="Q133" s="197"/>
      <c r="R133" s="197"/>
      <c r="S133" s="197"/>
      <c r="T133" s="19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92" t="s">
        <v>192</v>
      </c>
      <c r="AU133" s="192" t="s">
        <v>85</v>
      </c>
      <c r="AV133" s="13" t="s">
        <v>85</v>
      </c>
      <c r="AW133" s="13" t="s">
        <v>31</v>
      </c>
      <c r="AX133" s="13" t="s">
        <v>75</v>
      </c>
      <c r="AY133" s="192" t="s">
        <v>155</v>
      </c>
    </row>
    <row r="134" s="15" customFormat="1">
      <c r="A134" s="15"/>
      <c r="B134" s="211"/>
      <c r="C134" s="15"/>
      <c r="D134" s="191" t="s">
        <v>192</v>
      </c>
      <c r="E134" s="212" t="s">
        <v>1</v>
      </c>
      <c r="F134" s="213" t="s">
        <v>267</v>
      </c>
      <c r="G134" s="15"/>
      <c r="H134" s="212" t="s">
        <v>1</v>
      </c>
      <c r="I134" s="214"/>
      <c r="J134" s="15"/>
      <c r="K134" s="15"/>
      <c r="L134" s="211"/>
      <c r="M134" s="215"/>
      <c r="N134" s="216"/>
      <c r="O134" s="216"/>
      <c r="P134" s="216"/>
      <c r="Q134" s="216"/>
      <c r="R134" s="216"/>
      <c r="S134" s="216"/>
      <c r="T134" s="217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12" t="s">
        <v>192</v>
      </c>
      <c r="AU134" s="212" t="s">
        <v>85</v>
      </c>
      <c r="AV134" s="15" t="s">
        <v>83</v>
      </c>
      <c r="AW134" s="15" t="s">
        <v>31</v>
      </c>
      <c r="AX134" s="15" t="s">
        <v>75</v>
      </c>
      <c r="AY134" s="212" t="s">
        <v>155</v>
      </c>
    </row>
    <row r="135" s="13" customFormat="1">
      <c r="A135" s="13"/>
      <c r="B135" s="190"/>
      <c r="C135" s="13"/>
      <c r="D135" s="191" t="s">
        <v>192</v>
      </c>
      <c r="E135" s="192" t="s">
        <v>1</v>
      </c>
      <c r="F135" s="193" t="s">
        <v>268</v>
      </c>
      <c r="G135" s="13"/>
      <c r="H135" s="194">
        <v>6.8099999999999996</v>
      </c>
      <c r="I135" s="195"/>
      <c r="J135" s="13"/>
      <c r="K135" s="13"/>
      <c r="L135" s="190"/>
      <c r="M135" s="196"/>
      <c r="N135" s="197"/>
      <c r="O135" s="197"/>
      <c r="P135" s="197"/>
      <c r="Q135" s="197"/>
      <c r="R135" s="197"/>
      <c r="S135" s="197"/>
      <c r="T135" s="19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92" t="s">
        <v>192</v>
      </c>
      <c r="AU135" s="192" t="s">
        <v>85</v>
      </c>
      <c r="AV135" s="13" t="s">
        <v>85</v>
      </c>
      <c r="AW135" s="13" t="s">
        <v>31</v>
      </c>
      <c r="AX135" s="13" t="s">
        <v>75</v>
      </c>
      <c r="AY135" s="192" t="s">
        <v>155</v>
      </c>
    </row>
    <row r="136" s="14" customFormat="1">
      <c r="A136" s="14"/>
      <c r="B136" s="199"/>
      <c r="C136" s="14"/>
      <c r="D136" s="191" t="s">
        <v>192</v>
      </c>
      <c r="E136" s="200" t="s">
        <v>1</v>
      </c>
      <c r="F136" s="201" t="s">
        <v>194</v>
      </c>
      <c r="G136" s="14"/>
      <c r="H136" s="202">
        <v>179.81</v>
      </c>
      <c r="I136" s="203"/>
      <c r="J136" s="14"/>
      <c r="K136" s="14"/>
      <c r="L136" s="199"/>
      <c r="M136" s="204"/>
      <c r="N136" s="205"/>
      <c r="O136" s="205"/>
      <c r="P136" s="205"/>
      <c r="Q136" s="205"/>
      <c r="R136" s="205"/>
      <c r="S136" s="205"/>
      <c r="T136" s="20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00" t="s">
        <v>192</v>
      </c>
      <c r="AU136" s="200" t="s">
        <v>85</v>
      </c>
      <c r="AV136" s="14" t="s">
        <v>163</v>
      </c>
      <c r="AW136" s="14" t="s">
        <v>31</v>
      </c>
      <c r="AX136" s="14" t="s">
        <v>83</v>
      </c>
      <c r="AY136" s="200" t="s">
        <v>155</v>
      </c>
    </row>
    <row r="137" s="2" customFormat="1" ht="16.5" customHeight="1">
      <c r="A137" s="38"/>
      <c r="B137" s="171"/>
      <c r="C137" s="172" t="s">
        <v>85</v>
      </c>
      <c r="D137" s="172" t="s">
        <v>158</v>
      </c>
      <c r="E137" s="173" t="s">
        <v>269</v>
      </c>
      <c r="F137" s="174" t="s">
        <v>270</v>
      </c>
      <c r="G137" s="175" t="s">
        <v>188</v>
      </c>
      <c r="H137" s="176">
        <v>3</v>
      </c>
      <c r="I137" s="177"/>
      <c r="J137" s="178">
        <f>ROUND(I137*H137,2)</f>
        <v>0</v>
      </c>
      <c r="K137" s="174" t="s">
        <v>162</v>
      </c>
      <c r="L137" s="39"/>
      <c r="M137" s="179" t="s">
        <v>1</v>
      </c>
      <c r="N137" s="180" t="s">
        <v>40</v>
      </c>
      <c r="O137" s="77"/>
      <c r="P137" s="181">
        <f>O137*H137</f>
        <v>0</v>
      </c>
      <c r="Q137" s="181">
        <v>0.00025999999999999998</v>
      </c>
      <c r="R137" s="181">
        <f>Q137*H137</f>
        <v>0.00077999999999999988</v>
      </c>
      <c r="S137" s="181">
        <v>0</v>
      </c>
      <c r="T137" s="18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183" t="s">
        <v>163</v>
      </c>
      <c r="AT137" s="183" t="s">
        <v>158</v>
      </c>
      <c r="AU137" s="183" t="s">
        <v>85</v>
      </c>
      <c r="AY137" s="18" t="s">
        <v>155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8" t="s">
        <v>83</v>
      </c>
      <c r="BK137" s="184">
        <f>ROUND(I137*H137,2)</f>
        <v>0</v>
      </c>
      <c r="BL137" s="18" t="s">
        <v>163</v>
      </c>
      <c r="BM137" s="183" t="s">
        <v>271</v>
      </c>
    </row>
    <row r="138" s="2" customFormat="1">
      <c r="A138" s="38"/>
      <c r="B138" s="39"/>
      <c r="C138" s="38"/>
      <c r="D138" s="185" t="s">
        <v>165</v>
      </c>
      <c r="E138" s="38"/>
      <c r="F138" s="186" t="s">
        <v>272</v>
      </c>
      <c r="G138" s="38"/>
      <c r="H138" s="38"/>
      <c r="I138" s="187"/>
      <c r="J138" s="38"/>
      <c r="K138" s="38"/>
      <c r="L138" s="39"/>
      <c r="M138" s="188"/>
      <c r="N138" s="189"/>
      <c r="O138" s="77"/>
      <c r="P138" s="77"/>
      <c r="Q138" s="77"/>
      <c r="R138" s="77"/>
      <c r="S138" s="77"/>
      <c r="T138" s="7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8" t="s">
        <v>165</v>
      </c>
      <c r="AU138" s="18" t="s">
        <v>85</v>
      </c>
    </row>
    <row r="139" s="13" customFormat="1">
      <c r="A139" s="13"/>
      <c r="B139" s="190"/>
      <c r="C139" s="13"/>
      <c r="D139" s="191" t="s">
        <v>192</v>
      </c>
      <c r="E139" s="192" t="s">
        <v>1</v>
      </c>
      <c r="F139" s="193" t="s">
        <v>171</v>
      </c>
      <c r="G139" s="13"/>
      <c r="H139" s="194">
        <v>3</v>
      </c>
      <c r="I139" s="195"/>
      <c r="J139" s="13"/>
      <c r="K139" s="13"/>
      <c r="L139" s="190"/>
      <c r="M139" s="196"/>
      <c r="N139" s="197"/>
      <c r="O139" s="197"/>
      <c r="P139" s="197"/>
      <c r="Q139" s="197"/>
      <c r="R139" s="197"/>
      <c r="S139" s="197"/>
      <c r="T139" s="19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92" t="s">
        <v>192</v>
      </c>
      <c r="AU139" s="192" t="s">
        <v>85</v>
      </c>
      <c r="AV139" s="13" t="s">
        <v>85</v>
      </c>
      <c r="AW139" s="13" t="s">
        <v>31</v>
      </c>
      <c r="AX139" s="13" t="s">
        <v>83</v>
      </c>
      <c r="AY139" s="192" t="s">
        <v>155</v>
      </c>
    </row>
    <row r="140" s="2" customFormat="1" ht="21.75" customHeight="1">
      <c r="A140" s="38"/>
      <c r="B140" s="171"/>
      <c r="C140" s="172" t="s">
        <v>171</v>
      </c>
      <c r="D140" s="172" t="s">
        <v>158</v>
      </c>
      <c r="E140" s="173" t="s">
        <v>273</v>
      </c>
      <c r="F140" s="174" t="s">
        <v>274</v>
      </c>
      <c r="G140" s="175" t="s">
        <v>188</v>
      </c>
      <c r="H140" s="176">
        <v>3</v>
      </c>
      <c r="I140" s="177"/>
      <c r="J140" s="178">
        <f>ROUND(I140*H140,2)</f>
        <v>0</v>
      </c>
      <c r="K140" s="174" t="s">
        <v>162</v>
      </c>
      <c r="L140" s="39"/>
      <c r="M140" s="179" t="s">
        <v>1</v>
      </c>
      <c r="N140" s="180" t="s">
        <v>40</v>
      </c>
      <c r="O140" s="77"/>
      <c r="P140" s="181">
        <f>O140*H140</f>
        <v>0</v>
      </c>
      <c r="Q140" s="181">
        <v>0.0043800000000000002</v>
      </c>
      <c r="R140" s="181">
        <f>Q140*H140</f>
        <v>0.013140000000000001</v>
      </c>
      <c r="S140" s="181">
        <v>0</v>
      </c>
      <c r="T140" s="18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83" t="s">
        <v>163</v>
      </c>
      <c r="AT140" s="183" t="s">
        <v>158</v>
      </c>
      <c r="AU140" s="183" t="s">
        <v>85</v>
      </c>
      <c r="AY140" s="18" t="s">
        <v>155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8" t="s">
        <v>83</v>
      </c>
      <c r="BK140" s="184">
        <f>ROUND(I140*H140,2)</f>
        <v>0</v>
      </c>
      <c r="BL140" s="18" t="s">
        <v>163</v>
      </c>
      <c r="BM140" s="183" t="s">
        <v>275</v>
      </c>
    </row>
    <row r="141" s="2" customFormat="1">
      <c r="A141" s="38"/>
      <c r="B141" s="39"/>
      <c r="C141" s="38"/>
      <c r="D141" s="185" t="s">
        <v>165</v>
      </c>
      <c r="E141" s="38"/>
      <c r="F141" s="186" t="s">
        <v>276</v>
      </c>
      <c r="G141" s="38"/>
      <c r="H141" s="38"/>
      <c r="I141" s="187"/>
      <c r="J141" s="38"/>
      <c r="K141" s="38"/>
      <c r="L141" s="39"/>
      <c r="M141" s="188"/>
      <c r="N141" s="189"/>
      <c r="O141" s="77"/>
      <c r="P141" s="77"/>
      <c r="Q141" s="77"/>
      <c r="R141" s="77"/>
      <c r="S141" s="77"/>
      <c r="T141" s="7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8" t="s">
        <v>165</v>
      </c>
      <c r="AU141" s="18" t="s">
        <v>85</v>
      </c>
    </row>
    <row r="142" s="13" customFormat="1">
      <c r="A142" s="13"/>
      <c r="B142" s="190"/>
      <c r="C142" s="13"/>
      <c r="D142" s="191" t="s">
        <v>192</v>
      </c>
      <c r="E142" s="192" t="s">
        <v>1</v>
      </c>
      <c r="F142" s="193" t="s">
        <v>171</v>
      </c>
      <c r="G142" s="13"/>
      <c r="H142" s="194">
        <v>3</v>
      </c>
      <c r="I142" s="195"/>
      <c r="J142" s="13"/>
      <c r="K142" s="13"/>
      <c r="L142" s="190"/>
      <c r="M142" s="196"/>
      <c r="N142" s="197"/>
      <c r="O142" s="197"/>
      <c r="P142" s="197"/>
      <c r="Q142" s="197"/>
      <c r="R142" s="197"/>
      <c r="S142" s="197"/>
      <c r="T142" s="19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2" t="s">
        <v>192</v>
      </c>
      <c r="AU142" s="192" t="s">
        <v>85</v>
      </c>
      <c r="AV142" s="13" t="s">
        <v>85</v>
      </c>
      <c r="AW142" s="13" t="s">
        <v>31</v>
      </c>
      <c r="AX142" s="13" t="s">
        <v>83</v>
      </c>
      <c r="AY142" s="192" t="s">
        <v>155</v>
      </c>
    </row>
    <row r="143" s="2" customFormat="1" ht="24.15" customHeight="1">
      <c r="A143" s="38"/>
      <c r="B143" s="171"/>
      <c r="C143" s="172" t="s">
        <v>163</v>
      </c>
      <c r="D143" s="172" t="s">
        <v>158</v>
      </c>
      <c r="E143" s="173" t="s">
        <v>277</v>
      </c>
      <c r="F143" s="174" t="s">
        <v>278</v>
      </c>
      <c r="G143" s="175" t="s">
        <v>188</v>
      </c>
      <c r="H143" s="176">
        <v>3</v>
      </c>
      <c r="I143" s="177"/>
      <c r="J143" s="178">
        <f>ROUND(I143*H143,2)</f>
        <v>0</v>
      </c>
      <c r="K143" s="174" t="s">
        <v>162</v>
      </c>
      <c r="L143" s="39"/>
      <c r="M143" s="179" t="s">
        <v>1</v>
      </c>
      <c r="N143" s="180" t="s">
        <v>40</v>
      </c>
      <c r="O143" s="77"/>
      <c r="P143" s="181">
        <f>O143*H143</f>
        <v>0</v>
      </c>
      <c r="Q143" s="181">
        <v>0.00022000000000000001</v>
      </c>
      <c r="R143" s="181">
        <f>Q143*H143</f>
        <v>0.00066</v>
      </c>
      <c r="S143" s="181">
        <v>0</v>
      </c>
      <c r="T143" s="18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83" t="s">
        <v>163</v>
      </c>
      <c r="AT143" s="183" t="s">
        <v>158</v>
      </c>
      <c r="AU143" s="183" t="s">
        <v>85</v>
      </c>
      <c r="AY143" s="18" t="s">
        <v>155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8" t="s">
        <v>83</v>
      </c>
      <c r="BK143" s="184">
        <f>ROUND(I143*H143,2)</f>
        <v>0</v>
      </c>
      <c r="BL143" s="18" t="s">
        <v>163</v>
      </c>
      <c r="BM143" s="183" t="s">
        <v>279</v>
      </c>
    </row>
    <row r="144" s="2" customFormat="1">
      <c r="A144" s="38"/>
      <c r="B144" s="39"/>
      <c r="C144" s="38"/>
      <c r="D144" s="185" t="s">
        <v>165</v>
      </c>
      <c r="E144" s="38"/>
      <c r="F144" s="186" t="s">
        <v>280</v>
      </c>
      <c r="G144" s="38"/>
      <c r="H144" s="38"/>
      <c r="I144" s="187"/>
      <c r="J144" s="38"/>
      <c r="K144" s="38"/>
      <c r="L144" s="39"/>
      <c r="M144" s="188"/>
      <c r="N144" s="189"/>
      <c r="O144" s="77"/>
      <c r="P144" s="77"/>
      <c r="Q144" s="77"/>
      <c r="R144" s="77"/>
      <c r="S144" s="77"/>
      <c r="T144" s="7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8" t="s">
        <v>165</v>
      </c>
      <c r="AU144" s="18" t="s">
        <v>85</v>
      </c>
    </row>
    <row r="145" s="13" customFormat="1">
      <c r="A145" s="13"/>
      <c r="B145" s="190"/>
      <c r="C145" s="13"/>
      <c r="D145" s="191" t="s">
        <v>192</v>
      </c>
      <c r="E145" s="192" t="s">
        <v>1</v>
      </c>
      <c r="F145" s="193" t="s">
        <v>171</v>
      </c>
      <c r="G145" s="13"/>
      <c r="H145" s="194">
        <v>3</v>
      </c>
      <c r="I145" s="195"/>
      <c r="J145" s="13"/>
      <c r="K145" s="13"/>
      <c r="L145" s="190"/>
      <c r="M145" s="196"/>
      <c r="N145" s="197"/>
      <c r="O145" s="197"/>
      <c r="P145" s="197"/>
      <c r="Q145" s="197"/>
      <c r="R145" s="197"/>
      <c r="S145" s="197"/>
      <c r="T145" s="19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2" t="s">
        <v>192</v>
      </c>
      <c r="AU145" s="192" t="s">
        <v>85</v>
      </c>
      <c r="AV145" s="13" t="s">
        <v>85</v>
      </c>
      <c r="AW145" s="13" t="s">
        <v>31</v>
      </c>
      <c r="AX145" s="13" t="s">
        <v>83</v>
      </c>
      <c r="AY145" s="192" t="s">
        <v>155</v>
      </c>
    </row>
    <row r="146" s="2" customFormat="1" ht="24.15" customHeight="1">
      <c r="A146" s="38"/>
      <c r="B146" s="171"/>
      <c r="C146" s="172" t="s">
        <v>185</v>
      </c>
      <c r="D146" s="172" t="s">
        <v>158</v>
      </c>
      <c r="E146" s="173" t="s">
        <v>281</v>
      </c>
      <c r="F146" s="174" t="s">
        <v>282</v>
      </c>
      <c r="G146" s="175" t="s">
        <v>188</v>
      </c>
      <c r="H146" s="176">
        <v>3</v>
      </c>
      <c r="I146" s="177"/>
      <c r="J146" s="178">
        <f>ROUND(I146*H146,2)</f>
        <v>0</v>
      </c>
      <c r="K146" s="174" t="s">
        <v>162</v>
      </c>
      <c r="L146" s="39"/>
      <c r="M146" s="179" t="s">
        <v>1</v>
      </c>
      <c r="N146" s="180" t="s">
        <v>40</v>
      </c>
      <c r="O146" s="77"/>
      <c r="P146" s="181">
        <f>O146*H146</f>
        <v>0</v>
      </c>
      <c r="Q146" s="181">
        <v>0.0027499999999999998</v>
      </c>
      <c r="R146" s="181">
        <f>Q146*H146</f>
        <v>0.0082500000000000004</v>
      </c>
      <c r="S146" s="181">
        <v>0</v>
      </c>
      <c r="T146" s="182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83" t="s">
        <v>163</v>
      </c>
      <c r="AT146" s="183" t="s">
        <v>158</v>
      </c>
      <c r="AU146" s="183" t="s">
        <v>85</v>
      </c>
      <c r="AY146" s="18" t="s">
        <v>155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8" t="s">
        <v>83</v>
      </c>
      <c r="BK146" s="184">
        <f>ROUND(I146*H146,2)</f>
        <v>0</v>
      </c>
      <c r="BL146" s="18" t="s">
        <v>163</v>
      </c>
      <c r="BM146" s="183" t="s">
        <v>283</v>
      </c>
    </row>
    <row r="147" s="2" customFormat="1">
      <c r="A147" s="38"/>
      <c r="B147" s="39"/>
      <c r="C147" s="38"/>
      <c r="D147" s="185" t="s">
        <v>165</v>
      </c>
      <c r="E147" s="38"/>
      <c r="F147" s="186" t="s">
        <v>284</v>
      </c>
      <c r="G147" s="38"/>
      <c r="H147" s="38"/>
      <c r="I147" s="187"/>
      <c r="J147" s="38"/>
      <c r="K147" s="38"/>
      <c r="L147" s="39"/>
      <c r="M147" s="188"/>
      <c r="N147" s="189"/>
      <c r="O147" s="77"/>
      <c r="P147" s="77"/>
      <c r="Q147" s="77"/>
      <c r="R147" s="77"/>
      <c r="S147" s="77"/>
      <c r="T147" s="7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8" t="s">
        <v>165</v>
      </c>
      <c r="AU147" s="18" t="s">
        <v>85</v>
      </c>
    </row>
    <row r="148" s="13" customFormat="1">
      <c r="A148" s="13"/>
      <c r="B148" s="190"/>
      <c r="C148" s="13"/>
      <c r="D148" s="191" t="s">
        <v>192</v>
      </c>
      <c r="E148" s="192" t="s">
        <v>1</v>
      </c>
      <c r="F148" s="193" t="s">
        <v>171</v>
      </c>
      <c r="G148" s="13"/>
      <c r="H148" s="194">
        <v>3</v>
      </c>
      <c r="I148" s="195"/>
      <c r="J148" s="13"/>
      <c r="K148" s="13"/>
      <c r="L148" s="190"/>
      <c r="M148" s="196"/>
      <c r="N148" s="197"/>
      <c r="O148" s="197"/>
      <c r="P148" s="197"/>
      <c r="Q148" s="197"/>
      <c r="R148" s="197"/>
      <c r="S148" s="197"/>
      <c r="T148" s="19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92" t="s">
        <v>192</v>
      </c>
      <c r="AU148" s="192" t="s">
        <v>85</v>
      </c>
      <c r="AV148" s="13" t="s">
        <v>85</v>
      </c>
      <c r="AW148" s="13" t="s">
        <v>31</v>
      </c>
      <c r="AX148" s="13" t="s">
        <v>83</v>
      </c>
      <c r="AY148" s="192" t="s">
        <v>155</v>
      </c>
    </row>
    <row r="149" s="12" customFormat="1" ht="22.8" customHeight="1">
      <c r="A149" s="12"/>
      <c r="B149" s="158"/>
      <c r="C149" s="12"/>
      <c r="D149" s="159" t="s">
        <v>74</v>
      </c>
      <c r="E149" s="169" t="s">
        <v>285</v>
      </c>
      <c r="F149" s="169" t="s">
        <v>286</v>
      </c>
      <c r="G149" s="12"/>
      <c r="H149" s="12"/>
      <c r="I149" s="161"/>
      <c r="J149" s="170">
        <f>BK149</f>
        <v>0</v>
      </c>
      <c r="K149" s="12"/>
      <c r="L149" s="158"/>
      <c r="M149" s="163"/>
      <c r="N149" s="164"/>
      <c r="O149" s="164"/>
      <c r="P149" s="165">
        <f>SUM(P150:P151)</f>
        <v>0</v>
      </c>
      <c r="Q149" s="164"/>
      <c r="R149" s="165">
        <f>SUM(R150:R151)</f>
        <v>0</v>
      </c>
      <c r="S149" s="164"/>
      <c r="T149" s="166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59" t="s">
        <v>83</v>
      </c>
      <c r="AT149" s="167" t="s">
        <v>74</v>
      </c>
      <c r="AU149" s="167" t="s">
        <v>83</v>
      </c>
      <c r="AY149" s="159" t="s">
        <v>155</v>
      </c>
      <c r="BK149" s="168">
        <f>SUM(BK150:BK151)</f>
        <v>0</v>
      </c>
    </row>
    <row r="150" s="2" customFormat="1" ht="21.75" customHeight="1">
      <c r="A150" s="38"/>
      <c r="B150" s="171"/>
      <c r="C150" s="172" t="s">
        <v>195</v>
      </c>
      <c r="D150" s="172" t="s">
        <v>158</v>
      </c>
      <c r="E150" s="173" t="s">
        <v>287</v>
      </c>
      <c r="F150" s="174" t="s">
        <v>288</v>
      </c>
      <c r="G150" s="175" t="s">
        <v>161</v>
      </c>
      <c r="H150" s="176">
        <v>1.5489999999999999</v>
      </c>
      <c r="I150" s="177"/>
      <c r="J150" s="178">
        <f>ROUND(I150*H150,2)</f>
        <v>0</v>
      </c>
      <c r="K150" s="174" t="s">
        <v>162</v>
      </c>
      <c r="L150" s="39"/>
      <c r="M150" s="179" t="s">
        <v>1</v>
      </c>
      <c r="N150" s="180" t="s">
        <v>40</v>
      </c>
      <c r="O150" s="77"/>
      <c r="P150" s="181">
        <f>O150*H150</f>
        <v>0</v>
      </c>
      <c r="Q150" s="181">
        <v>0</v>
      </c>
      <c r="R150" s="181">
        <f>Q150*H150</f>
        <v>0</v>
      </c>
      <c r="S150" s="181">
        <v>0</v>
      </c>
      <c r="T150" s="18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183" t="s">
        <v>163</v>
      </c>
      <c r="AT150" s="183" t="s">
        <v>158</v>
      </c>
      <c r="AU150" s="183" t="s">
        <v>85</v>
      </c>
      <c r="AY150" s="18" t="s">
        <v>155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8" t="s">
        <v>83</v>
      </c>
      <c r="BK150" s="184">
        <f>ROUND(I150*H150,2)</f>
        <v>0</v>
      </c>
      <c r="BL150" s="18" t="s">
        <v>163</v>
      </c>
      <c r="BM150" s="183" t="s">
        <v>289</v>
      </c>
    </row>
    <row r="151" s="2" customFormat="1">
      <c r="A151" s="38"/>
      <c r="B151" s="39"/>
      <c r="C151" s="38"/>
      <c r="D151" s="185" t="s">
        <v>165</v>
      </c>
      <c r="E151" s="38"/>
      <c r="F151" s="186" t="s">
        <v>290</v>
      </c>
      <c r="G151" s="38"/>
      <c r="H151" s="38"/>
      <c r="I151" s="187"/>
      <c r="J151" s="38"/>
      <c r="K151" s="38"/>
      <c r="L151" s="39"/>
      <c r="M151" s="188"/>
      <c r="N151" s="189"/>
      <c r="O151" s="77"/>
      <c r="P151" s="77"/>
      <c r="Q151" s="77"/>
      <c r="R151" s="77"/>
      <c r="S151" s="77"/>
      <c r="T151" s="7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8" t="s">
        <v>165</v>
      </c>
      <c r="AU151" s="18" t="s">
        <v>85</v>
      </c>
    </row>
    <row r="152" s="12" customFormat="1" ht="25.92" customHeight="1">
      <c r="A152" s="12"/>
      <c r="B152" s="158"/>
      <c r="C152" s="12"/>
      <c r="D152" s="159" t="s">
        <v>74</v>
      </c>
      <c r="E152" s="160" t="s">
        <v>181</v>
      </c>
      <c r="F152" s="160" t="s">
        <v>182</v>
      </c>
      <c r="G152" s="12"/>
      <c r="H152" s="12"/>
      <c r="I152" s="161"/>
      <c r="J152" s="162">
        <f>BK152</f>
        <v>0</v>
      </c>
      <c r="K152" s="12"/>
      <c r="L152" s="158"/>
      <c r="M152" s="163"/>
      <c r="N152" s="164"/>
      <c r="O152" s="164"/>
      <c r="P152" s="165">
        <f>P153+P179+P212+P215+P218+P227+P248</f>
        <v>0</v>
      </c>
      <c r="Q152" s="164"/>
      <c r="R152" s="165">
        <f>R153+R179+R212+R215+R218+R227+R248</f>
        <v>58.465842219999992</v>
      </c>
      <c r="S152" s="164"/>
      <c r="T152" s="166">
        <f>T153+T179+T212+T215+T218+T227+T248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59" t="s">
        <v>85</v>
      </c>
      <c r="AT152" s="167" t="s">
        <v>74</v>
      </c>
      <c r="AU152" s="167" t="s">
        <v>75</v>
      </c>
      <c r="AY152" s="159" t="s">
        <v>155</v>
      </c>
      <c r="BK152" s="168">
        <f>BK153+BK179+BK212+BK215+BK218+BK227+BK248</f>
        <v>0</v>
      </c>
    </row>
    <row r="153" s="12" customFormat="1" ht="22.8" customHeight="1">
      <c r="A153" s="12"/>
      <c r="B153" s="158"/>
      <c r="C153" s="12"/>
      <c r="D153" s="159" t="s">
        <v>74</v>
      </c>
      <c r="E153" s="169" t="s">
        <v>183</v>
      </c>
      <c r="F153" s="169" t="s">
        <v>184</v>
      </c>
      <c r="G153" s="12"/>
      <c r="H153" s="12"/>
      <c r="I153" s="161"/>
      <c r="J153" s="170">
        <f>BK153</f>
        <v>0</v>
      </c>
      <c r="K153" s="12"/>
      <c r="L153" s="158"/>
      <c r="M153" s="163"/>
      <c r="N153" s="164"/>
      <c r="O153" s="164"/>
      <c r="P153" s="165">
        <f>SUM(P154:P178)</f>
        <v>0</v>
      </c>
      <c r="Q153" s="164"/>
      <c r="R153" s="165">
        <f>SUM(R154:R178)</f>
        <v>35.821352599999997</v>
      </c>
      <c r="S153" s="164"/>
      <c r="T153" s="166">
        <f>SUM(T154:T178)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59" t="s">
        <v>85</v>
      </c>
      <c r="AT153" s="167" t="s">
        <v>74</v>
      </c>
      <c r="AU153" s="167" t="s">
        <v>83</v>
      </c>
      <c r="AY153" s="159" t="s">
        <v>155</v>
      </c>
      <c r="BK153" s="168">
        <f>SUM(BK154:BK178)</f>
        <v>0</v>
      </c>
    </row>
    <row r="154" s="2" customFormat="1" ht="24.15" customHeight="1">
      <c r="A154" s="38"/>
      <c r="B154" s="171"/>
      <c r="C154" s="172" t="s">
        <v>203</v>
      </c>
      <c r="D154" s="172" t="s">
        <v>158</v>
      </c>
      <c r="E154" s="173" t="s">
        <v>291</v>
      </c>
      <c r="F154" s="174" t="s">
        <v>292</v>
      </c>
      <c r="G154" s="175" t="s">
        <v>188</v>
      </c>
      <c r="H154" s="176">
        <v>1831.4000000000001</v>
      </c>
      <c r="I154" s="177"/>
      <c r="J154" s="178">
        <f>ROUND(I154*H154,2)</f>
        <v>0</v>
      </c>
      <c r="K154" s="174" t="s">
        <v>162</v>
      </c>
      <c r="L154" s="39"/>
      <c r="M154" s="179" t="s">
        <v>1</v>
      </c>
      <c r="N154" s="180" t="s">
        <v>40</v>
      </c>
      <c r="O154" s="77"/>
      <c r="P154" s="181">
        <f>O154*H154</f>
        <v>0</v>
      </c>
      <c r="Q154" s="181">
        <v>0</v>
      </c>
      <c r="R154" s="181">
        <f>Q154*H154</f>
        <v>0</v>
      </c>
      <c r="S154" s="181">
        <v>0</v>
      </c>
      <c r="T154" s="182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83" t="s">
        <v>189</v>
      </c>
      <c r="AT154" s="183" t="s">
        <v>158</v>
      </c>
      <c r="AU154" s="183" t="s">
        <v>85</v>
      </c>
      <c r="AY154" s="18" t="s">
        <v>155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8" t="s">
        <v>83</v>
      </c>
      <c r="BK154" s="184">
        <f>ROUND(I154*H154,2)</f>
        <v>0</v>
      </c>
      <c r="BL154" s="18" t="s">
        <v>189</v>
      </c>
      <c r="BM154" s="183" t="s">
        <v>293</v>
      </c>
    </row>
    <row r="155" s="2" customFormat="1">
      <c r="A155" s="38"/>
      <c r="B155" s="39"/>
      <c r="C155" s="38"/>
      <c r="D155" s="185" t="s">
        <v>165</v>
      </c>
      <c r="E155" s="38"/>
      <c r="F155" s="186" t="s">
        <v>294</v>
      </c>
      <c r="G155" s="38"/>
      <c r="H155" s="38"/>
      <c r="I155" s="187"/>
      <c r="J155" s="38"/>
      <c r="K155" s="38"/>
      <c r="L155" s="39"/>
      <c r="M155" s="188"/>
      <c r="N155" s="189"/>
      <c r="O155" s="77"/>
      <c r="P155" s="77"/>
      <c r="Q155" s="77"/>
      <c r="R155" s="77"/>
      <c r="S155" s="77"/>
      <c r="T155" s="7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8" t="s">
        <v>165</v>
      </c>
      <c r="AU155" s="18" t="s">
        <v>85</v>
      </c>
    </row>
    <row r="156" s="13" customFormat="1">
      <c r="A156" s="13"/>
      <c r="B156" s="190"/>
      <c r="C156" s="13"/>
      <c r="D156" s="191" t="s">
        <v>192</v>
      </c>
      <c r="E156" s="192" t="s">
        <v>1</v>
      </c>
      <c r="F156" s="193" t="s">
        <v>295</v>
      </c>
      <c r="G156" s="13"/>
      <c r="H156" s="194">
        <v>1831.4000000000001</v>
      </c>
      <c r="I156" s="195"/>
      <c r="J156" s="13"/>
      <c r="K156" s="13"/>
      <c r="L156" s="190"/>
      <c r="M156" s="196"/>
      <c r="N156" s="197"/>
      <c r="O156" s="197"/>
      <c r="P156" s="197"/>
      <c r="Q156" s="197"/>
      <c r="R156" s="197"/>
      <c r="S156" s="197"/>
      <c r="T156" s="19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2" t="s">
        <v>192</v>
      </c>
      <c r="AU156" s="192" t="s">
        <v>85</v>
      </c>
      <c r="AV156" s="13" t="s">
        <v>85</v>
      </c>
      <c r="AW156" s="13" t="s">
        <v>31</v>
      </c>
      <c r="AX156" s="13" t="s">
        <v>83</v>
      </c>
      <c r="AY156" s="192" t="s">
        <v>155</v>
      </c>
    </row>
    <row r="157" s="2" customFormat="1" ht="16.5" customHeight="1">
      <c r="A157" s="38"/>
      <c r="B157" s="171"/>
      <c r="C157" s="218" t="s">
        <v>210</v>
      </c>
      <c r="D157" s="218" t="s">
        <v>244</v>
      </c>
      <c r="E157" s="219" t="s">
        <v>296</v>
      </c>
      <c r="F157" s="220" t="s">
        <v>297</v>
      </c>
      <c r="G157" s="221" t="s">
        <v>161</v>
      </c>
      <c r="H157" s="222">
        <v>0.58599999999999997</v>
      </c>
      <c r="I157" s="223"/>
      <c r="J157" s="224">
        <f>ROUND(I157*H157,2)</f>
        <v>0</v>
      </c>
      <c r="K157" s="220" t="s">
        <v>178</v>
      </c>
      <c r="L157" s="225"/>
      <c r="M157" s="226" t="s">
        <v>1</v>
      </c>
      <c r="N157" s="227" t="s">
        <v>40</v>
      </c>
      <c r="O157" s="77"/>
      <c r="P157" s="181">
        <f>O157*H157</f>
        <v>0</v>
      </c>
      <c r="Q157" s="181">
        <v>1</v>
      </c>
      <c r="R157" s="181">
        <f>Q157*H157</f>
        <v>0.58599999999999997</v>
      </c>
      <c r="S157" s="181">
        <v>0</v>
      </c>
      <c r="T157" s="18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183" t="s">
        <v>298</v>
      </c>
      <c r="AT157" s="183" t="s">
        <v>244</v>
      </c>
      <c r="AU157" s="183" t="s">
        <v>85</v>
      </c>
      <c r="AY157" s="18" t="s">
        <v>155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8" t="s">
        <v>83</v>
      </c>
      <c r="BK157" s="184">
        <f>ROUND(I157*H157,2)</f>
        <v>0</v>
      </c>
      <c r="BL157" s="18" t="s">
        <v>189</v>
      </c>
      <c r="BM157" s="183" t="s">
        <v>299</v>
      </c>
    </row>
    <row r="158" s="13" customFormat="1">
      <c r="A158" s="13"/>
      <c r="B158" s="190"/>
      <c r="C158" s="13"/>
      <c r="D158" s="191" t="s">
        <v>192</v>
      </c>
      <c r="E158" s="13"/>
      <c r="F158" s="193" t="s">
        <v>300</v>
      </c>
      <c r="G158" s="13"/>
      <c r="H158" s="194">
        <v>0.58599999999999997</v>
      </c>
      <c r="I158" s="195"/>
      <c r="J158" s="13"/>
      <c r="K158" s="13"/>
      <c r="L158" s="190"/>
      <c r="M158" s="196"/>
      <c r="N158" s="197"/>
      <c r="O158" s="197"/>
      <c r="P158" s="197"/>
      <c r="Q158" s="197"/>
      <c r="R158" s="197"/>
      <c r="S158" s="197"/>
      <c r="T158" s="19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2" t="s">
        <v>192</v>
      </c>
      <c r="AU158" s="192" t="s">
        <v>85</v>
      </c>
      <c r="AV158" s="13" t="s">
        <v>85</v>
      </c>
      <c r="AW158" s="13" t="s">
        <v>3</v>
      </c>
      <c r="AX158" s="13" t="s">
        <v>83</v>
      </c>
      <c r="AY158" s="192" t="s">
        <v>155</v>
      </c>
    </row>
    <row r="159" s="2" customFormat="1" ht="24.15" customHeight="1">
      <c r="A159" s="38"/>
      <c r="B159" s="171"/>
      <c r="C159" s="172" t="s">
        <v>218</v>
      </c>
      <c r="D159" s="172" t="s">
        <v>158</v>
      </c>
      <c r="E159" s="173" t="s">
        <v>301</v>
      </c>
      <c r="F159" s="174" t="s">
        <v>302</v>
      </c>
      <c r="G159" s="175" t="s">
        <v>188</v>
      </c>
      <c r="H159" s="176">
        <v>1792.56</v>
      </c>
      <c r="I159" s="177"/>
      <c r="J159" s="178">
        <f>ROUND(I159*H159,2)</f>
        <v>0</v>
      </c>
      <c r="K159" s="174" t="s">
        <v>162</v>
      </c>
      <c r="L159" s="39"/>
      <c r="M159" s="179" t="s">
        <v>1</v>
      </c>
      <c r="N159" s="180" t="s">
        <v>40</v>
      </c>
      <c r="O159" s="77"/>
      <c r="P159" s="181">
        <f>O159*H159</f>
        <v>0</v>
      </c>
      <c r="Q159" s="181">
        <v>0.00088000000000000003</v>
      </c>
      <c r="R159" s="181">
        <f>Q159*H159</f>
        <v>1.5774528000000001</v>
      </c>
      <c r="S159" s="181">
        <v>0</v>
      </c>
      <c r="T159" s="182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83" t="s">
        <v>189</v>
      </c>
      <c r="AT159" s="183" t="s">
        <v>158</v>
      </c>
      <c r="AU159" s="183" t="s">
        <v>85</v>
      </c>
      <c r="AY159" s="18" t="s">
        <v>155</v>
      </c>
      <c r="BE159" s="184">
        <f>IF(N159="základní",J159,0)</f>
        <v>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18" t="s">
        <v>83</v>
      </c>
      <c r="BK159" s="184">
        <f>ROUND(I159*H159,2)</f>
        <v>0</v>
      </c>
      <c r="BL159" s="18" t="s">
        <v>189</v>
      </c>
      <c r="BM159" s="183" t="s">
        <v>303</v>
      </c>
    </row>
    <row r="160" s="2" customFormat="1">
      <c r="A160" s="38"/>
      <c r="B160" s="39"/>
      <c r="C160" s="38"/>
      <c r="D160" s="185" t="s">
        <v>165</v>
      </c>
      <c r="E160" s="38"/>
      <c r="F160" s="186" t="s">
        <v>304</v>
      </c>
      <c r="G160" s="38"/>
      <c r="H160" s="38"/>
      <c r="I160" s="187"/>
      <c r="J160" s="38"/>
      <c r="K160" s="38"/>
      <c r="L160" s="39"/>
      <c r="M160" s="188"/>
      <c r="N160" s="189"/>
      <c r="O160" s="77"/>
      <c r="P160" s="77"/>
      <c r="Q160" s="77"/>
      <c r="R160" s="77"/>
      <c r="S160" s="77"/>
      <c r="T160" s="78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8" t="s">
        <v>165</v>
      </c>
      <c r="AU160" s="18" t="s">
        <v>85</v>
      </c>
    </row>
    <row r="161" s="13" customFormat="1">
      <c r="A161" s="13"/>
      <c r="B161" s="190"/>
      <c r="C161" s="13"/>
      <c r="D161" s="191" t="s">
        <v>192</v>
      </c>
      <c r="E161" s="192" t="s">
        <v>1</v>
      </c>
      <c r="F161" s="193" t="s">
        <v>305</v>
      </c>
      <c r="G161" s="13"/>
      <c r="H161" s="194">
        <v>1791.06</v>
      </c>
      <c r="I161" s="195"/>
      <c r="J161" s="13"/>
      <c r="K161" s="13"/>
      <c r="L161" s="190"/>
      <c r="M161" s="196"/>
      <c r="N161" s="197"/>
      <c r="O161" s="197"/>
      <c r="P161" s="197"/>
      <c r="Q161" s="197"/>
      <c r="R161" s="197"/>
      <c r="S161" s="197"/>
      <c r="T161" s="19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2" t="s">
        <v>192</v>
      </c>
      <c r="AU161" s="192" t="s">
        <v>85</v>
      </c>
      <c r="AV161" s="13" t="s">
        <v>85</v>
      </c>
      <c r="AW161" s="13" t="s">
        <v>31</v>
      </c>
      <c r="AX161" s="13" t="s">
        <v>75</v>
      </c>
      <c r="AY161" s="192" t="s">
        <v>155</v>
      </c>
    </row>
    <row r="162" s="15" customFormat="1">
      <c r="A162" s="15"/>
      <c r="B162" s="211"/>
      <c r="C162" s="15"/>
      <c r="D162" s="191" t="s">
        <v>192</v>
      </c>
      <c r="E162" s="212" t="s">
        <v>1</v>
      </c>
      <c r="F162" s="213" t="s">
        <v>306</v>
      </c>
      <c r="G162" s="15"/>
      <c r="H162" s="212" t="s">
        <v>1</v>
      </c>
      <c r="I162" s="214"/>
      <c r="J162" s="15"/>
      <c r="K162" s="15"/>
      <c r="L162" s="211"/>
      <c r="M162" s="215"/>
      <c r="N162" s="216"/>
      <c r="O162" s="216"/>
      <c r="P162" s="216"/>
      <c r="Q162" s="216"/>
      <c r="R162" s="216"/>
      <c r="S162" s="216"/>
      <c r="T162" s="217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12" t="s">
        <v>192</v>
      </c>
      <c r="AU162" s="212" t="s">
        <v>85</v>
      </c>
      <c r="AV162" s="15" t="s">
        <v>83</v>
      </c>
      <c r="AW162" s="15" t="s">
        <v>31</v>
      </c>
      <c r="AX162" s="15" t="s">
        <v>75</v>
      </c>
      <c r="AY162" s="212" t="s">
        <v>155</v>
      </c>
    </row>
    <row r="163" s="13" customFormat="1">
      <c r="A163" s="13"/>
      <c r="B163" s="190"/>
      <c r="C163" s="13"/>
      <c r="D163" s="191" t="s">
        <v>192</v>
      </c>
      <c r="E163" s="192" t="s">
        <v>1</v>
      </c>
      <c r="F163" s="193" t="s">
        <v>307</v>
      </c>
      <c r="G163" s="13"/>
      <c r="H163" s="194">
        <v>1.5</v>
      </c>
      <c r="I163" s="195"/>
      <c r="J163" s="13"/>
      <c r="K163" s="13"/>
      <c r="L163" s="190"/>
      <c r="M163" s="196"/>
      <c r="N163" s="197"/>
      <c r="O163" s="197"/>
      <c r="P163" s="197"/>
      <c r="Q163" s="197"/>
      <c r="R163" s="197"/>
      <c r="S163" s="197"/>
      <c r="T163" s="19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2" t="s">
        <v>192</v>
      </c>
      <c r="AU163" s="192" t="s">
        <v>85</v>
      </c>
      <c r="AV163" s="13" t="s">
        <v>85</v>
      </c>
      <c r="AW163" s="13" t="s">
        <v>31</v>
      </c>
      <c r="AX163" s="13" t="s">
        <v>75</v>
      </c>
      <c r="AY163" s="192" t="s">
        <v>155</v>
      </c>
    </row>
    <row r="164" s="14" customFormat="1">
      <c r="A164" s="14"/>
      <c r="B164" s="199"/>
      <c r="C164" s="14"/>
      <c r="D164" s="191" t="s">
        <v>192</v>
      </c>
      <c r="E164" s="200" t="s">
        <v>1</v>
      </c>
      <c r="F164" s="201" t="s">
        <v>194</v>
      </c>
      <c r="G164" s="14"/>
      <c r="H164" s="202">
        <v>1792.56</v>
      </c>
      <c r="I164" s="203"/>
      <c r="J164" s="14"/>
      <c r="K164" s="14"/>
      <c r="L164" s="199"/>
      <c r="M164" s="204"/>
      <c r="N164" s="205"/>
      <c r="O164" s="205"/>
      <c r="P164" s="205"/>
      <c r="Q164" s="205"/>
      <c r="R164" s="205"/>
      <c r="S164" s="205"/>
      <c r="T164" s="20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00" t="s">
        <v>192</v>
      </c>
      <c r="AU164" s="200" t="s">
        <v>85</v>
      </c>
      <c r="AV164" s="14" t="s">
        <v>163</v>
      </c>
      <c r="AW164" s="14" t="s">
        <v>31</v>
      </c>
      <c r="AX164" s="14" t="s">
        <v>83</v>
      </c>
      <c r="AY164" s="200" t="s">
        <v>155</v>
      </c>
    </row>
    <row r="165" s="2" customFormat="1" ht="37.8" customHeight="1">
      <c r="A165" s="38"/>
      <c r="B165" s="171"/>
      <c r="C165" s="218" t="s">
        <v>225</v>
      </c>
      <c r="D165" s="218" t="s">
        <v>244</v>
      </c>
      <c r="E165" s="219" t="s">
        <v>308</v>
      </c>
      <c r="F165" s="220" t="s">
        <v>309</v>
      </c>
      <c r="G165" s="221" t="s">
        <v>188</v>
      </c>
      <c r="H165" s="222">
        <v>2240.6999999999998</v>
      </c>
      <c r="I165" s="223"/>
      <c r="J165" s="224">
        <f>ROUND(I165*H165,2)</f>
        <v>0</v>
      </c>
      <c r="K165" s="220" t="s">
        <v>162</v>
      </c>
      <c r="L165" s="225"/>
      <c r="M165" s="226" t="s">
        <v>1</v>
      </c>
      <c r="N165" s="227" t="s">
        <v>40</v>
      </c>
      <c r="O165" s="77"/>
      <c r="P165" s="181">
        <f>O165*H165</f>
        <v>0</v>
      </c>
      <c r="Q165" s="181">
        <v>0.0047999999999999996</v>
      </c>
      <c r="R165" s="181">
        <f>Q165*H165</f>
        <v>10.755359999999998</v>
      </c>
      <c r="S165" s="181">
        <v>0</v>
      </c>
      <c r="T165" s="182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83" t="s">
        <v>298</v>
      </c>
      <c r="AT165" s="183" t="s">
        <v>244</v>
      </c>
      <c r="AU165" s="183" t="s">
        <v>85</v>
      </c>
      <c r="AY165" s="18" t="s">
        <v>155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18" t="s">
        <v>83</v>
      </c>
      <c r="BK165" s="184">
        <f>ROUND(I165*H165,2)</f>
        <v>0</v>
      </c>
      <c r="BL165" s="18" t="s">
        <v>189</v>
      </c>
      <c r="BM165" s="183" t="s">
        <v>310</v>
      </c>
    </row>
    <row r="166" s="13" customFormat="1">
      <c r="A166" s="13"/>
      <c r="B166" s="190"/>
      <c r="C166" s="13"/>
      <c r="D166" s="191" t="s">
        <v>192</v>
      </c>
      <c r="E166" s="13"/>
      <c r="F166" s="193" t="s">
        <v>311</v>
      </c>
      <c r="G166" s="13"/>
      <c r="H166" s="194">
        <v>2240.6999999999998</v>
      </c>
      <c r="I166" s="195"/>
      <c r="J166" s="13"/>
      <c r="K166" s="13"/>
      <c r="L166" s="190"/>
      <c r="M166" s="196"/>
      <c r="N166" s="197"/>
      <c r="O166" s="197"/>
      <c r="P166" s="197"/>
      <c r="Q166" s="197"/>
      <c r="R166" s="197"/>
      <c r="S166" s="197"/>
      <c r="T166" s="19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92" t="s">
        <v>192</v>
      </c>
      <c r="AU166" s="192" t="s">
        <v>85</v>
      </c>
      <c r="AV166" s="13" t="s">
        <v>85</v>
      </c>
      <c r="AW166" s="13" t="s">
        <v>3</v>
      </c>
      <c r="AX166" s="13" t="s">
        <v>83</v>
      </c>
      <c r="AY166" s="192" t="s">
        <v>155</v>
      </c>
    </row>
    <row r="167" s="2" customFormat="1" ht="24.15" customHeight="1">
      <c r="A167" s="38"/>
      <c r="B167" s="171"/>
      <c r="C167" s="172" t="s">
        <v>231</v>
      </c>
      <c r="D167" s="172" t="s">
        <v>158</v>
      </c>
      <c r="E167" s="173" t="s">
        <v>301</v>
      </c>
      <c r="F167" s="174" t="s">
        <v>302</v>
      </c>
      <c r="G167" s="175" t="s">
        <v>188</v>
      </c>
      <c r="H167" s="176">
        <v>1791.06</v>
      </c>
      <c r="I167" s="177"/>
      <c r="J167" s="178">
        <f>ROUND(I167*H167,2)</f>
        <v>0</v>
      </c>
      <c r="K167" s="174" t="s">
        <v>162</v>
      </c>
      <c r="L167" s="39"/>
      <c r="M167" s="179" t="s">
        <v>1</v>
      </c>
      <c r="N167" s="180" t="s">
        <v>40</v>
      </c>
      <c r="O167" s="77"/>
      <c r="P167" s="181">
        <f>O167*H167</f>
        <v>0</v>
      </c>
      <c r="Q167" s="181">
        <v>0.00088000000000000003</v>
      </c>
      <c r="R167" s="181">
        <f>Q167*H167</f>
        <v>1.5761328000000001</v>
      </c>
      <c r="S167" s="181">
        <v>0</v>
      </c>
      <c r="T167" s="18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83" t="s">
        <v>189</v>
      </c>
      <c r="AT167" s="183" t="s">
        <v>158</v>
      </c>
      <c r="AU167" s="183" t="s">
        <v>85</v>
      </c>
      <c r="AY167" s="18" t="s">
        <v>155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8" t="s">
        <v>83</v>
      </c>
      <c r="BK167" s="184">
        <f>ROUND(I167*H167,2)</f>
        <v>0</v>
      </c>
      <c r="BL167" s="18" t="s">
        <v>189</v>
      </c>
      <c r="BM167" s="183" t="s">
        <v>312</v>
      </c>
    </row>
    <row r="168" s="2" customFormat="1">
      <c r="A168" s="38"/>
      <c r="B168" s="39"/>
      <c r="C168" s="38"/>
      <c r="D168" s="185" t="s">
        <v>165</v>
      </c>
      <c r="E168" s="38"/>
      <c r="F168" s="186" t="s">
        <v>304</v>
      </c>
      <c r="G168" s="38"/>
      <c r="H168" s="38"/>
      <c r="I168" s="187"/>
      <c r="J168" s="38"/>
      <c r="K168" s="38"/>
      <c r="L168" s="39"/>
      <c r="M168" s="188"/>
      <c r="N168" s="189"/>
      <c r="O168" s="77"/>
      <c r="P168" s="77"/>
      <c r="Q168" s="77"/>
      <c r="R168" s="77"/>
      <c r="S168" s="77"/>
      <c r="T168" s="78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8" t="s">
        <v>165</v>
      </c>
      <c r="AU168" s="18" t="s">
        <v>85</v>
      </c>
    </row>
    <row r="169" s="13" customFormat="1">
      <c r="A169" s="13"/>
      <c r="B169" s="190"/>
      <c r="C169" s="13"/>
      <c r="D169" s="191" t="s">
        <v>192</v>
      </c>
      <c r="E169" s="192" t="s">
        <v>1</v>
      </c>
      <c r="F169" s="193" t="s">
        <v>305</v>
      </c>
      <c r="G169" s="13"/>
      <c r="H169" s="194">
        <v>1791.06</v>
      </c>
      <c r="I169" s="195"/>
      <c r="J169" s="13"/>
      <c r="K169" s="13"/>
      <c r="L169" s="190"/>
      <c r="M169" s="196"/>
      <c r="N169" s="197"/>
      <c r="O169" s="197"/>
      <c r="P169" s="197"/>
      <c r="Q169" s="197"/>
      <c r="R169" s="197"/>
      <c r="S169" s="197"/>
      <c r="T169" s="19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92" t="s">
        <v>192</v>
      </c>
      <c r="AU169" s="192" t="s">
        <v>85</v>
      </c>
      <c r="AV169" s="13" t="s">
        <v>85</v>
      </c>
      <c r="AW169" s="13" t="s">
        <v>31</v>
      </c>
      <c r="AX169" s="13" t="s">
        <v>83</v>
      </c>
      <c r="AY169" s="192" t="s">
        <v>155</v>
      </c>
    </row>
    <row r="170" s="2" customFormat="1" ht="24.15" customHeight="1">
      <c r="A170" s="38"/>
      <c r="B170" s="171"/>
      <c r="C170" s="218" t="s">
        <v>8</v>
      </c>
      <c r="D170" s="218" t="s">
        <v>244</v>
      </c>
      <c r="E170" s="219" t="s">
        <v>313</v>
      </c>
      <c r="F170" s="220" t="s">
        <v>314</v>
      </c>
      <c r="G170" s="221" t="s">
        <v>188</v>
      </c>
      <c r="H170" s="222">
        <v>2238.8249999999998</v>
      </c>
      <c r="I170" s="223"/>
      <c r="J170" s="224">
        <f>ROUND(I170*H170,2)</f>
        <v>0</v>
      </c>
      <c r="K170" s="220" t="s">
        <v>1</v>
      </c>
      <c r="L170" s="225"/>
      <c r="M170" s="226" t="s">
        <v>1</v>
      </c>
      <c r="N170" s="227" t="s">
        <v>40</v>
      </c>
      <c r="O170" s="77"/>
      <c r="P170" s="181">
        <f>O170*H170</f>
        <v>0</v>
      </c>
      <c r="Q170" s="181">
        <v>0.0040000000000000001</v>
      </c>
      <c r="R170" s="181">
        <f>Q170*H170</f>
        <v>8.9552999999999994</v>
      </c>
      <c r="S170" s="181">
        <v>0</v>
      </c>
      <c r="T170" s="182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83" t="s">
        <v>298</v>
      </c>
      <c r="AT170" s="183" t="s">
        <v>244</v>
      </c>
      <c r="AU170" s="183" t="s">
        <v>85</v>
      </c>
      <c r="AY170" s="18" t="s">
        <v>155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18" t="s">
        <v>83</v>
      </c>
      <c r="BK170" s="184">
        <f>ROUND(I170*H170,2)</f>
        <v>0</v>
      </c>
      <c r="BL170" s="18" t="s">
        <v>189</v>
      </c>
      <c r="BM170" s="183" t="s">
        <v>315</v>
      </c>
    </row>
    <row r="171" s="13" customFormat="1">
      <c r="A171" s="13"/>
      <c r="B171" s="190"/>
      <c r="C171" s="13"/>
      <c r="D171" s="191" t="s">
        <v>192</v>
      </c>
      <c r="E171" s="13"/>
      <c r="F171" s="193" t="s">
        <v>316</v>
      </c>
      <c r="G171" s="13"/>
      <c r="H171" s="194">
        <v>2238.8249999999998</v>
      </c>
      <c r="I171" s="195"/>
      <c r="J171" s="13"/>
      <c r="K171" s="13"/>
      <c r="L171" s="190"/>
      <c r="M171" s="196"/>
      <c r="N171" s="197"/>
      <c r="O171" s="197"/>
      <c r="P171" s="197"/>
      <c r="Q171" s="197"/>
      <c r="R171" s="197"/>
      <c r="S171" s="197"/>
      <c r="T171" s="19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2" t="s">
        <v>192</v>
      </c>
      <c r="AU171" s="192" t="s">
        <v>85</v>
      </c>
      <c r="AV171" s="13" t="s">
        <v>85</v>
      </c>
      <c r="AW171" s="13" t="s">
        <v>3</v>
      </c>
      <c r="AX171" s="13" t="s">
        <v>83</v>
      </c>
      <c r="AY171" s="192" t="s">
        <v>155</v>
      </c>
    </row>
    <row r="172" s="2" customFormat="1" ht="24.15" customHeight="1">
      <c r="A172" s="38"/>
      <c r="B172" s="171"/>
      <c r="C172" s="172" t="s">
        <v>239</v>
      </c>
      <c r="D172" s="172" t="s">
        <v>158</v>
      </c>
      <c r="E172" s="173" t="s">
        <v>301</v>
      </c>
      <c r="F172" s="174" t="s">
        <v>302</v>
      </c>
      <c r="G172" s="175" t="s">
        <v>188</v>
      </c>
      <c r="H172" s="176">
        <v>1831.4000000000001</v>
      </c>
      <c r="I172" s="177"/>
      <c r="J172" s="178">
        <f>ROUND(I172*H172,2)</f>
        <v>0</v>
      </c>
      <c r="K172" s="174" t="s">
        <v>162</v>
      </c>
      <c r="L172" s="39"/>
      <c r="M172" s="179" t="s">
        <v>1</v>
      </c>
      <c r="N172" s="180" t="s">
        <v>40</v>
      </c>
      <c r="O172" s="77"/>
      <c r="P172" s="181">
        <f>O172*H172</f>
        <v>0</v>
      </c>
      <c r="Q172" s="181">
        <v>0.00088000000000000003</v>
      </c>
      <c r="R172" s="181">
        <f>Q172*H172</f>
        <v>1.6116320000000002</v>
      </c>
      <c r="S172" s="181">
        <v>0</v>
      </c>
      <c r="T172" s="182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83" t="s">
        <v>189</v>
      </c>
      <c r="AT172" s="183" t="s">
        <v>158</v>
      </c>
      <c r="AU172" s="183" t="s">
        <v>85</v>
      </c>
      <c r="AY172" s="18" t="s">
        <v>155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18" t="s">
        <v>83</v>
      </c>
      <c r="BK172" s="184">
        <f>ROUND(I172*H172,2)</f>
        <v>0</v>
      </c>
      <c r="BL172" s="18" t="s">
        <v>189</v>
      </c>
      <c r="BM172" s="183" t="s">
        <v>317</v>
      </c>
    </row>
    <row r="173" s="2" customFormat="1">
      <c r="A173" s="38"/>
      <c r="B173" s="39"/>
      <c r="C173" s="38"/>
      <c r="D173" s="185" t="s">
        <v>165</v>
      </c>
      <c r="E173" s="38"/>
      <c r="F173" s="186" t="s">
        <v>304</v>
      </c>
      <c r="G173" s="38"/>
      <c r="H173" s="38"/>
      <c r="I173" s="187"/>
      <c r="J173" s="38"/>
      <c r="K173" s="38"/>
      <c r="L173" s="39"/>
      <c r="M173" s="188"/>
      <c r="N173" s="189"/>
      <c r="O173" s="77"/>
      <c r="P173" s="77"/>
      <c r="Q173" s="77"/>
      <c r="R173" s="77"/>
      <c r="S173" s="77"/>
      <c r="T173" s="78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8" t="s">
        <v>165</v>
      </c>
      <c r="AU173" s="18" t="s">
        <v>85</v>
      </c>
    </row>
    <row r="174" s="13" customFormat="1">
      <c r="A174" s="13"/>
      <c r="B174" s="190"/>
      <c r="C174" s="13"/>
      <c r="D174" s="191" t="s">
        <v>192</v>
      </c>
      <c r="E174" s="192" t="s">
        <v>1</v>
      </c>
      <c r="F174" s="193" t="s">
        <v>295</v>
      </c>
      <c r="G174" s="13"/>
      <c r="H174" s="194">
        <v>1831.4000000000001</v>
      </c>
      <c r="I174" s="195"/>
      <c r="J174" s="13"/>
      <c r="K174" s="13"/>
      <c r="L174" s="190"/>
      <c r="M174" s="196"/>
      <c r="N174" s="197"/>
      <c r="O174" s="197"/>
      <c r="P174" s="197"/>
      <c r="Q174" s="197"/>
      <c r="R174" s="197"/>
      <c r="S174" s="197"/>
      <c r="T174" s="19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2" t="s">
        <v>192</v>
      </c>
      <c r="AU174" s="192" t="s">
        <v>85</v>
      </c>
      <c r="AV174" s="13" t="s">
        <v>85</v>
      </c>
      <c r="AW174" s="13" t="s">
        <v>31</v>
      </c>
      <c r="AX174" s="13" t="s">
        <v>83</v>
      </c>
      <c r="AY174" s="192" t="s">
        <v>155</v>
      </c>
    </row>
    <row r="175" s="2" customFormat="1" ht="24.15" customHeight="1">
      <c r="A175" s="38"/>
      <c r="B175" s="171"/>
      <c r="C175" s="218" t="s">
        <v>248</v>
      </c>
      <c r="D175" s="218" t="s">
        <v>244</v>
      </c>
      <c r="E175" s="219" t="s">
        <v>318</v>
      </c>
      <c r="F175" s="220" t="s">
        <v>319</v>
      </c>
      <c r="G175" s="221" t="s">
        <v>188</v>
      </c>
      <c r="H175" s="222">
        <v>2289.25</v>
      </c>
      <c r="I175" s="223"/>
      <c r="J175" s="224">
        <f>ROUND(I175*H175,2)</f>
        <v>0</v>
      </c>
      <c r="K175" s="220" t="s">
        <v>1</v>
      </c>
      <c r="L175" s="225"/>
      <c r="M175" s="226" t="s">
        <v>1</v>
      </c>
      <c r="N175" s="227" t="s">
        <v>40</v>
      </c>
      <c r="O175" s="77"/>
      <c r="P175" s="181">
        <f>O175*H175</f>
        <v>0</v>
      </c>
      <c r="Q175" s="181">
        <v>0.0047000000000000002</v>
      </c>
      <c r="R175" s="181">
        <f>Q175*H175</f>
        <v>10.759475</v>
      </c>
      <c r="S175" s="181">
        <v>0</v>
      </c>
      <c r="T175" s="182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83" t="s">
        <v>298</v>
      </c>
      <c r="AT175" s="183" t="s">
        <v>244</v>
      </c>
      <c r="AU175" s="183" t="s">
        <v>85</v>
      </c>
      <c r="AY175" s="18" t="s">
        <v>155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18" t="s">
        <v>83</v>
      </c>
      <c r="BK175" s="184">
        <f>ROUND(I175*H175,2)</f>
        <v>0</v>
      </c>
      <c r="BL175" s="18" t="s">
        <v>189</v>
      </c>
      <c r="BM175" s="183" t="s">
        <v>320</v>
      </c>
    </row>
    <row r="176" s="13" customFormat="1">
      <c r="A176" s="13"/>
      <c r="B176" s="190"/>
      <c r="C176" s="13"/>
      <c r="D176" s="191" t="s">
        <v>192</v>
      </c>
      <c r="E176" s="13"/>
      <c r="F176" s="193" t="s">
        <v>321</v>
      </c>
      <c r="G176" s="13"/>
      <c r="H176" s="194">
        <v>2289.25</v>
      </c>
      <c r="I176" s="195"/>
      <c r="J176" s="13"/>
      <c r="K176" s="13"/>
      <c r="L176" s="190"/>
      <c r="M176" s="196"/>
      <c r="N176" s="197"/>
      <c r="O176" s="197"/>
      <c r="P176" s="197"/>
      <c r="Q176" s="197"/>
      <c r="R176" s="197"/>
      <c r="S176" s="197"/>
      <c r="T176" s="19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92" t="s">
        <v>192</v>
      </c>
      <c r="AU176" s="192" t="s">
        <v>85</v>
      </c>
      <c r="AV176" s="13" t="s">
        <v>85</v>
      </c>
      <c r="AW176" s="13" t="s">
        <v>3</v>
      </c>
      <c r="AX176" s="13" t="s">
        <v>83</v>
      </c>
      <c r="AY176" s="192" t="s">
        <v>155</v>
      </c>
    </row>
    <row r="177" s="2" customFormat="1" ht="24.15" customHeight="1">
      <c r="A177" s="38"/>
      <c r="B177" s="171"/>
      <c r="C177" s="172" t="s">
        <v>322</v>
      </c>
      <c r="D177" s="172" t="s">
        <v>158</v>
      </c>
      <c r="E177" s="173" t="s">
        <v>323</v>
      </c>
      <c r="F177" s="174" t="s">
        <v>324</v>
      </c>
      <c r="G177" s="175" t="s">
        <v>161</v>
      </c>
      <c r="H177" s="176">
        <v>35.820999999999998</v>
      </c>
      <c r="I177" s="177"/>
      <c r="J177" s="178">
        <f>ROUND(I177*H177,2)</f>
        <v>0</v>
      </c>
      <c r="K177" s="174" t="s">
        <v>162</v>
      </c>
      <c r="L177" s="39"/>
      <c r="M177" s="179" t="s">
        <v>1</v>
      </c>
      <c r="N177" s="180" t="s">
        <v>40</v>
      </c>
      <c r="O177" s="77"/>
      <c r="P177" s="181">
        <f>O177*H177</f>
        <v>0</v>
      </c>
      <c r="Q177" s="181">
        <v>0</v>
      </c>
      <c r="R177" s="181">
        <f>Q177*H177</f>
        <v>0</v>
      </c>
      <c r="S177" s="181">
        <v>0</v>
      </c>
      <c r="T177" s="182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83" t="s">
        <v>189</v>
      </c>
      <c r="AT177" s="183" t="s">
        <v>158</v>
      </c>
      <c r="AU177" s="183" t="s">
        <v>85</v>
      </c>
      <c r="AY177" s="18" t="s">
        <v>155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8" t="s">
        <v>83</v>
      </c>
      <c r="BK177" s="184">
        <f>ROUND(I177*H177,2)</f>
        <v>0</v>
      </c>
      <c r="BL177" s="18" t="s">
        <v>189</v>
      </c>
      <c r="BM177" s="183" t="s">
        <v>325</v>
      </c>
    </row>
    <row r="178" s="2" customFormat="1">
      <c r="A178" s="38"/>
      <c r="B178" s="39"/>
      <c r="C178" s="38"/>
      <c r="D178" s="185" t="s">
        <v>165</v>
      </c>
      <c r="E178" s="38"/>
      <c r="F178" s="186" t="s">
        <v>326</v>
      </c>
      <c r="G178" s="38"/>
      <c r="H178" s="38"/>
      <c r="I178" s="187"/>
      <c r="J178" s="38"/>
      <c r="K178" s="38"/>
      <c r="L178" s="39"/>
      <c r="M178" s="188"/>
      <c r="N178" s="189"/>
      <c r="O178" s="77"/>
      <c r="P178" s="77"/>
      <c r="Q178" s="77"/>
      <c r="R178" s="77"/>
      <c r="S178" s="77"/>
      <c r="T178" s="78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8" t="s">
        <v>165</v>
      </c>
      <c r="AU178" s="18" t="s">
        <v>85</v>
      </c>
    </row>
    <row r="179" s="12" customFormat="1" ht="22.8" customHeight="1">
      <c r="A179" s="12"/>
      <c r="B179" s="158"/>
      <c r="C179" s="12"/>
      <c r="D179" s="159" t="s">
        <v>74</v>
      </c>
      <c r="E179" s="169" t="s">
        <v>201</v>
      </c>
      <c r="F179" s="169" t="s">
        <v>202</v>
      </c>
      <c r="G179" s="12"/>
      <c r="H179" s="12"/>
      <c r="I179" s="161"/>
      <c r="J179" s="170">
        <f>BK179</f>
        <v>0</v>
      </c>
      <c r="K179" s="12"/>
      <c r="L179" s="158"/>
      <c r="M179" s="163"/>
      <c r="N179" s="164"/>
      <c r="O179" s="164"/>
      <c r="P179" s="165">
        <f>SUM(P180:P211)</f>
        <v>0</v>
      </c>
      <c r="Q179" s="164"/>
      <c r="R179" s="165">
        <f>SUM(R180:R211)</f>
        <v>16.591065159999999</v>
      </c>
      <c r="S179" s="164"/>
      <c r="T179" s="166">
        <f>SUM(T180:T211)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59" t="s">
        <v>85</v>
      </c>
      <c r="AT179" s="167" t="s">
        <v>74</v>
      </c>
      <c r="AU179" s="167" t="s">
        <v>83</v>
      </c>
      <c r="AY179" s="159" t="s">
        <v>155</v>
      </c>
      <c r="BK179" s="168">
        <f>SUM(BK180:BK211)</f>
        <v>0</v>
      </c>
    </row>
    <row r="180" s="2" customFormat="1" ht="37.8" customHeight="1">
      <c r="A180" s="38"/>
      <c r="B180" s="171"/>
      <c r="C180" s="172" t="s">
        <v>189</v>
      </c>
      <c r="D180" s="172" t="s">
        <v>158</v>
      </c>
      <c r="E180" s="173" t="s">
        <v>327</v>
      </c>
      <c r="F180" s="174" t="s">
        <v>328</v>
      </c>
      <c r="G180" s="175" t="s">
        <v>188</v>
      </c>
      <c r="H180" s="176">
        <v>22.710000000000001</v>
      </c>
      <c r="I180" s="177"/>
      <c r="J180" s="178">
        <f>ROUND(I180*H180,2)</f>
        <v>0</v>
      </c>
      <c r="K180" s="174" t="s">
        <v>162</v>
      </c>
      <c r="L180" s="39"/>
      <c r="M180" s="179" t="s">
        <v>1</v>
      </c>
      <c r="N180" s="180" t="s">
        <v>40</v>
      </c>
      <c r="O180" s="77"/>
      <c r="P180" s="181">
        <f>O180*H180</f>
        <v>0</v>
      </c>
      <c r="Q180" s="181">
        <v>0.0061199999999999996</v>
      </c>
      <c r="R180" s="181">
        <f>Q180*H180</f>
        <v>0.1389852</v>
      </c>
      <c r="S180" s="181">
        <v>0</v>
      </c>
      <c r="T180" s="182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83" t="s">
        <v>189</v>
      </c>
      <c r="AT180" s="183" t="s">
        <v>158</v>
      </c>
      <c r="AU180" s="183" t="s">
        <v>85</v>
      </c>
      <c r="AY180" s="18" t="s">
        <v>155</v>
      </c>
      <c r="BE180" s="184">
        <f>IF(N180="základní",J180,0)</f>
        <v>0</v>
      </c>
      <c r="BF180" s="184">
        <f>IF(N180="snížená",J180,0)</f>
        <v>0</v>
      </c>
      <c r="BG180" s="184">
        <f>IF(N180="zákl. přenesená",J180,0)</f>
        <v>0</v>
      </c>
      <c r="BH180" s="184">
        <f>IF(N180="sníž. přenesená",J180,0)</f>
        <v>0</v>
      </c>
      <c r="BI180" s="184">
        <f>IF(N180="nulová",J180,0)</f>
        <v>0</v>
      </c>
      <c r="BJ180" s="18" t="s">
        <v>83</v>
      </c>
      <c r="BK180" s="184">
        <f>ROUND(I180*H180,2)</f>
        <v>0</v>
      </c>
      <c r="BL180" s="18" t="s">
        <v>189</v>
      </c>
      <c r="BM180" s="183" t="s">
        <v>329</v>
      </c>
    </row>
    <row r="181" s="2" customFormat="1">
      <c r="A181" s="38"/>
      <c r="B181" s="39"/>
      <c r="C181" s="38"/>
      <c r="D181" s="185" t="s">
        <v>165</v>
      </c>
      <c r="E181" s="38"/>
      <c r="F181" s="186" t="s">
        <v>330</v>
      </c>
      <c r="G181" s="38"/>
      <c r="H181" s="38"/>
      <c r="I181" s="187"/>
      <c r="J181" s="38"/>
      <c r="K181" s="38"/>
      <c r="L181" s="39"/>
      <c r="M181" s="188"/>
      <c r="N181" s="189"/>
      <c r="O181" s="77"/>
      <c r="P181" s="77"/>
      <c r="Q181" s="77"/>
      <c r="R181" s="77"/>
      <c r="S181" s="77"/>
      <c r="T181" s="78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8" t="s">
        <v>165</v>
      </c>
      <c r="AU181" s="18" t="s">
        <v>85</v>
      </c>
    </row>
    <row r="182" s="2" customFormat="1" ht="16.5" customHeight="1">
      <c r="A182" s="38"/>
      <c r="B182" s="171"/>
      <c r="C182" s="218" t="s">
        <v>331</v>
      </c>
      <c r="D182" s="218" t="s">
        <v>244</v>
      </c>
      <c r="E182" s="219" t="s">
        <v>332</v>
      </c>
      <c r="F182" s="220" t="s">
        <v>333</v>
      </c>
      <c r="G182" s="221" t="s">
        <v>188</v>
      </c>
      <c r="H182" s="222">
        <v>24.981000000000002</v>
      </c>
      <c r="I182" s="223"/>
      <c r="J182" s="224">
        <f>ROUND(I182*H182,2)</f>
        <v>0</v>
      </c>
      <c r="K182" s="220" t="s">
        <v>162</v>
      </c>
      <c r="L182" s="225"/>
      <c r="M182" s="226" t="s">
        <v>1</v>
      </c>
      <c r="N182" s="227" t="s">
        <v>40</v>
      </c>
      <c r="O182" s="77"/>
      <c r="P182" s="181">
        <f>O182*H182</f>
        <v>0</v>
      </c>
      <c r="Q182" s="181">
        <v>0.00092000000000000003</v>
      </c>
      <c r="R182" s="181">
        <f>Q182*H182</f>
        <v>0.022982520000000003</v>
      </c>
      <c r="S182" s="181">
        <v>0</v>
      </c>
      <c r="T182" s="182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83" t="s">
        <v>298</v>
      </c>
      <c r="AT182" s="183" t="s">
        <v>244</v>
      </c>
      <c r="AU182" s="183" t="s">
        <v>85</v>
      </c>
      <c r="AY182" s="18" t="s">
        <v>155</v>
      </c>
      <c r="BE182" s="184">
        <f>IF(N182="základní",J182,0)</f>
        <v>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18" t="s">
        <v>83</v>
      </c>
      <c r="BK182" s="184">
        <f>ROUND(I182*H182,2)</f>
        <v>0</v>
      </c>
      <c r="BL182" s="18" t="s">
        <v>189</v>
      </c>
      <c r="BM182" s="183" t="s">
        <v>334</v>
      </c>
    </row>
    <row r="183" s="13" customFormat="1">
      <c r="A183" s="13"/>
      <c r="B183" s="190"/>
      <c r="C183" s="13"/>
      <c r="D183" s="191" t="s">
        <v>192</v>
      </c>
      <c r="E183" s="13"/>
      <c r="F183" s="193" t="s">
        <v>335</v>
      </c>
      <c r="G183" s="13"/>
      <c r="H183" s="194">
        <v>24.981000000000002</v>
      </c>
      <c r="I183" s="195"/>
      <c r="J183" s="13"/>
      <c r="K183" s="13"/>
      <c r="L183" s="190"/>
      <c r="M183" s="196"/>
      <c r="N183" s="197"/>
      <c r="O183" s="197"/>
      <c r="P183" s="197"/>
      <c r="Q183" s="197"/>
      <c r="R183" s="197"/>
      <c r="S183" s="197"/>
      <c r="T183" s="19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92" t="s">
        <v>192</v>
      </c>
      <c r="AU183" s="192" t="s">
        <v>85</v>
      </c>
      <c r="AV183" s="13" t="s">
        <v>85</v>
      </c>
      <c r="AW183" s="13" t="s">
        <v>3</v>
      </c>
      <c r="AX183" s="13" t="s">
        <v>83</v>
      </c>
      <c r="AY183" s="192" t="s">
        <v>155</v>
      </c>
    </row>
    <row r="184" s="2" customFormat="1" ht="37.8" customHeight="1">
      <c r="A184" s="38"/>
      <c r="B184" s="171"/>
      <c r="C184" s="172" t="s">
        <v>336</v>
      </c>
      <c r="D184" s="172" t="s">
        <v>158</v>
      </c>
      <c r="E184" s="173" t="s">
        <v>337</v>
      </c>
      <c r="F184" s="174" t="s">
        <v>338</v>
      </c>
      <c r="G184" s="175" t="s">
        <v>188</v>
      </c>
      <c r="H184" s="176">
        <v>1608.74</v>
      </c>
      <c r="I184" s="177"/>
      <c r="J184" s="178">
        <f>ROUND(I184*H184,2)</f>
        <v>0</v>
      </c>
      <c r="K184" s="174" t="s">
        <v>162</v>
      </c>
      <c r="L184" s="39"/>
      <c r="M184" s="179" t="s">
        <v>1</v>
      </c>
      <c r="N184" s="180" t="s">
        <v>40</v>
      </c>
      <c r="O184" s="77"/>
      <c r="P184" s="181">
        <f>O184*H184</f>
        <v>0</v>
      </c>
      <c r="Q184" s="181">
        <v>0.00012</v>
      </c>
      <c r="R184" s="181">
        <f>Q184*H184</f>
        <v>0.19304879999999999</v>
      </c>
      <c r="S184" s="181">
        <v>0</v>
      </c>
      <c r="T184" s="18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83" t="s">
        <v>189</v>
      </c>
      <c r="AT184" s="183" t="s">
        <v>158</v>
      </c>
      <c r="AU184" s="183" t="s">
        <v>85</v>
      </c>
      <c r="AY184" s="18" t="s">
        <v>155</v>
      </c>
      <c r="BE184" s="184">
        <f>IF(N184="základní",J184,0)</f>
        <v>0</v>
      </c>
      <c r="BF184" s="184">
        <f>IF(N184="snížená",J184,0)</f>
        <v>0</v>
      </c>
      <c r="BG184" s="184">
        <f>IF(N184="zákl. přenesená",J184,0)</f>
        <v>0</v>
      </c>
      <c r="BH184" s="184">
        <f>IF(N184="sníž. přenesená",J184,0)</f>
        <v>0</v>
      </c>
      <c r="BI184" s="184">
        <f>IF(N184="nulová",J184,0)</f>
        <v>0</v>
      </c>
      <c r="BJ184" s="18" t="s">
        <v>83</v>
      </c>
      <c r="BK184" s="184">
        <f>ROUND(I184*H184,2)</f>
        <v>0</v>
      </c>
      <c r="BL184" s="18" t="s">
        <v>189</v>
      </c>
      <c r="BM184" s="183" t="s">
        <v>339</v>
      </c>
    </row>
    <row r="185" s="2" customFormat="1">
      <c r="A185" s="38"/>
      <c r="B185" s="39"/>
      <c r="C185" s="38"/>
      <c r="D185" s="185" t="s">
        <v>165</v>
      </c>
      <c r="E185" s="38"/>
      <c r="F185" s="186" t="s">
        <v>340</v>
      </c>
      <c r="G185" s="38"/>
      <c r="H185" s="38"/>
      <c r="I185" s="187"/>
      <c r="J185" s="38"/>
      <c r="K185" s="38"/>
      <c r="L185" s="39"/>
      <c r="M185" s="188"/>
      <c r="N185" s="189"/>
      <c r="O185" s="77"/>
      <c r="P185" s="77"/>
      <c r="Q185" s="77"/>
      <c r="R185" s="77"/>
      <c r="S185" s="77"/>
      <c r="T185" s="78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8" t="s">
        <v>165</v>
      </c>
      <c r="AU185" s="18" t="s">
        <v>85</v>
      </c>
    </row>
    <row r="186" s="13" customFormat="1">
      <c r="A186" s="13"/>
      <c r="B186" s="190"/>
      <c r="C186" s="13"/>
      <c r="D186" s="191" t="s">
        <v>192</v>
      </c>
      <c r="E186" s="192" t="s">
        <v>1</v>
      </c>
      <c r="F186" s="193" t="s">
        <v>341</v>
      </c>
      <c r="G186" s="13"/>
      <c r="H186" s="194">
        <v>1608.74</v>
      </c>
      <c r="I186" s="195"/>
      <c r="J186" s="13"/>
      <c r="K186" s="13"/>
      <c r="L186" s="190"/>
      <c r="M186" s="196"/>
      <c r="N186" s="197"/>
      <c r="O186" s="197"/>
      <c r="P186" s="197"/>
      <c r="Q186" s="197"/>
      <c r="R186" s="197"/>
      <c r="S186" s="197"/>
      <c r="T186" s="19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92" t="s">
        <v>192</v>
      </c>
      <c r="AU186" s="192" t="s">
        <v>85</v>
      </c>
      <c r="AV186" s="13" t="s">
        <v>85</v>
      </c>
      <c r="AW186" s="13" t="s">
        <v>31</v>
      </c>
      <c r="AX186" s="13" t="s">
        <v>83</v>
      </c>
      <c r="AY186" s="192" t="s">
        <v>155</v>
      </c>
    </row>
    <row r="187" s="2" customFormat="1" ht="24.15" customHeight="1">
      <c r="A187" s="38"/>
      <c r="B187" s="171"/>
      <c r="C187" s="218" t="s">
        <v>342</v>
      </c>
      <c r="D187" s="218" t="s">
        <v>244</v>
      </c>
      <c r="E187" s="219" t="s">
        <v>343</v>
      </c>
      <c r="F187" s="220" t="s">
        <v>344</v>
      </c>
      <c r="G187" s="221" t="s">
        <v>188</v>
      </c>
      <c r="H187" s="222">
        <v>1689.1769999999999</v>
      </c>
      <c r="I187" s="223"/>
      <c r="J187" s="224">
        <f>ROUND(I187*H187,2)</f>
        <v>0</v>
      </c>
      <c r="K187" s="220" t="s">
        <v>178</v>
      </c>
      <c r="L187" s="225"/>
      <c r="M187" s="226" t="s">
        <v>1</v>
      </c>
      <c r="N187" s="227" t="s">
        <v>40</v>
      </c>
      <c r="O187" s="77"/>
      <c r="P187" s="181">
        <f>O187*H187</f>
        <v>0</v>
      </c>
      <c r="Q187" s="181">
        <v>0.0066</v>
      </c>
      <c r="R187" s="181">
        <f>Q187*H187</f>
        <v>11.1485682</v>
      </c>
      <c r="S187" s="181">
        <v>0</v>
      </c>
      <c r="T187" s="182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183" t="s">
        <v>298</v>
      </c>
      <c r="AT187" s="183" t="s">
        <v>244</v>
      </c>
      <c r="AU187" s="183" t="s">
        <v>85</v>
      </c>
      <c r="AY187" s="18" t="s">
        <v>155</v>
      </c>
      <c r="BE187" s="184">
        <f>IF(N187="základní",J187,0)</f>
        <v>0</v>
      </c>
      <c r="BF187" s="184">
        <f>IF(N187="snížená",J187,0)</f>
        <v>0</v>
      </c>
      <c r="BG187" s="184">
        <f>IF(N187="zákl. přenesená",J187,0)</f>
        <v>0</v>
      </c>
      <c r="BH187" s="184">
        <f>IF(N187="sníž. přenesená",J187,0)</f>
        <v>0</v>
      </c>
      <c r="BI187" s="184">
        <f>IF(N187="nulová",J187,0)</f>
        <v>0</v>
      </c>
      <c r="BJ187" s="18" t="s">
        <v>83</v>
      </c>
      <c r="BK187" s="184">
        <f>ROUND(I187*H187,2)</f>
        <v>0</v>
      </c>
      <c r="BL187" s="18" t="s">
        <v>189</v>
      </c>
      <c r="BM187" s="183" t="s">
        <v>345</v>
      </c>
    </row>
    <row r="188" s="13" customFormat="1">
      <c r="A188" s="13"/>
      <c r="B188" s="190"/>
      <c r="C188" s="13"/>
      <c r="D188" s="191" t="s">
        <v>192</v>
      </c>
      <c r="E188" s="13"/>
      <c r="F188" s="193" t="s">
        <v>346</v>
      </c>
      <c r="G188" s="13"/>
      <c r="H188" s="194">
        <v>1689.1769999999999</v>
      </c>
      <c r="I188" s="195"/>
      <c r="J188" s="13"/>
      <c r="K188" s="13"/>
      <c r="L188" s="190"/>
      <c r="M188" s="196"/>
      <c r="N188" s="197"/>
      <c r="O188" s="197"/>
      <c r="P188" s="197"/>
      <c r="Q188" s="197"/>
      <c r="R188" s="197"/>
      <c r="S188" s="197"/>
      <c r="T188" s="19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92" t="s">
        <v>192</v>
      </c>
      <c r="AU188" s="192" t="s">
        <v>85</v>
      </c>
      <c r="AV188" s="13" t="s">
        <v>85</v>
      </c>
      <c r="AW188" s="13" t="s">
        <v>3</v>
      </c>
      <c r="AX188" s="13" t="s">
        <v>83</v>
      </c>
      <c r="AY188" s="192" t="s">
        <v>155</v>
      </c>
    </row>
    <row r="189" s="2" customFormat="1" ht="37.8" customHeight="1">
      <c r="A189" s="38"/>
      <c r="B189" s="171"/>
      <c r="C189" s="172" t="s">
        <v>347</v>
      </c>
      <c r="D189" s="172" t="s">
        <v>158</v>
      </c>
      <c r="E189" s="173" t="s">
        <v>337</v>
      </c>
      <c r="F189" s="174" t="s">
        <v>338</v>
      </c>
      <c r="G189" s="175" t="s">
        <v>188</v>
      </c>
      <c r="H189" s="176">
        <v>120.95999999999999</v>
      </c>
      <c r="I189" s="177"/>
      <c r="J189" s="178">
        <f>ROUND(I189*H189,2)</f>
        <v>0</v>
      </c>
      <c r="K189" s="174" t="s">
        <v>162</v>
      </c>
      <c r="L189" s="39"/>
      <c r="M189" s="179" t="s">
        <v>1</v>
      </c>
      <c r="N189" s="180" t="s">
        <v>40</v>
      </c>
      <c r="O189" s="77"/>
      <c r="P189" s="181">
        <f>O189*H189</f>
        <v>0</v>
      </c>
      <c r="Q189" s="181">
        <v>0.00012</v>
      </c>
      <c r="R189" s="181">
        <f>Q189*H189</f>
        <v>0.014515199999999999</v>
      </c>
      <c r="S189" s="181">
        <v>0</v>
      </c>
      <c r="T189" s="182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183" t="s">
        <v>189</v>
      </c>
      <c r="AT189" s="183" t="s">
        <v>158</v>
      </c>
      <c r="AU189" s="183" t="s">
        <v>85</v>
      </c>
      <c r="AY189" s="18" t="s">
        <v>155</v>
      </c>
      <c r="BE189" s="184">
        <f>IF(N189="základní",J189,0)</f>
        <v>0</v>
      </c>
      <c r="BF189" s="184">
        <f>IF(N189="snížená",J189,0)</f>
        <v>0</v>
      </c>
      <c r="BG189" s="184">
        <f>IF(N189="zákl. přenesená",J189,0)</f>
        <v>0</v>
      </c>
      <c r="BH189" s="184">
        <f>IF(N189="sníž. přenesená",J189,0)</f>
        <v>0</v>
      </c>
      <c r="BI189" s="184">
        <f>IF(N189="nulová",J189,0)</f>
        <v>0</v>
      </c>
      <c r="BJ189" s="18" t="s">
        <v>83</v>
      </c>
      <c r="BK189" s="184">
        <f>ROUND(I189*H189,2)</f>
        <v>0</v>
      </c>
      <c r="BL189" s="18" t="s">
        <v>189</v>
      </c>
      <c r="BM189" s="183" t="s">
        <v>348</v>
      </c>
    </row>
    <row r="190" s="2" customFormat="1">
      <c r="A190" s="38"/>
      <c r="B190" s="39"/>
      <c r="C190" s="38"/>
      <c r="D190" s="185" t="s">
        <v>165</v>
      </c>
      <c r="E190" s="38"/>
      <c r="F190" s="186" t="s">
        <v>340</v>
      </c>
      <c r="G190" s="38"/>
      <c r="H190" s="38"/>
      <c r="I190" s="187"/>
      <c r="J190" s="38"/>
      <c r="K190" s="38"/>
      <c r="L190" s="39"/>
      <c r="M190" s="188"/>
      <c r="N190" s="189"/>
      <c r="O190" s="77"/>
      <c r="P190" s="77"/>
      <c r="Q190" s="77"/>
      <c r="R190" s="77"/>
      <c r="S190" s="77"/>
      <c r="T190" s="78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8" t="s">
        <v>165</v>
      </c>
      <c r="AU190" s="18" t="s">
        <v>85</v>
      </c>
    </row>
    <row r="191" s="13" customFormat="1">
      <c r="A191" s="13"/>
      <c r="B191" s="190"/>
      <c r="C191" s="13"/>
      <c r="D191" s="191" t="s">
        <v>192</v>
      </c>
      <c r="E191" s="192" t="s">
        <v>1</v>
      </c>
      <c r="F191" s="193" t="s">
        <v>349</v>
      </c>
      <c r="G191" s="13"/>
      <c r="H191" s="194">
        <v>120.95999999999999</v>
      </c>
      <c r="I191" s="195"/>
      <c r="J191" s="13"/>
      <c r="K191" s="13"/>
      <c r="L191" s="190"/>
      <c r="M191" s="196"/>
      <c r="N191" s="197"/>
      <c r="O191" s="197"/>
      <c r="P191" s="197"/>
      <c r="Q191" s="197"/>
      <c r="R191" s="197"/>
      <c r="S191" s="197"/>
      <c r="T191" s="19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92" t="s">
        <v>192</v>
      </c>
      <c r="AU191" s="192" t="s">
        <v>85</v>
      </c>
      <c r="AV191" s="13" t="s">
        <v>85</v>
      </c>
      <c r="AW191" s="13" t="s">
        <v>31</v>
      </c>
      <c r="AX191" s="13" t="s">
        <v>83</v>
      </c>
      <c r="AY191" s="192" t="s">
        <v>155</v>
      </c>
    </row>
    <row r="192" s="2" customFormat="1" ht="24.15" customHeight="1">
      <c r="A192" s="38"/>
      <c r="B192" s="171"/>
      <c r="C192" s="218" t="s">
        <v>7</v>
      </c>
      <c r="D192" s="218" t="s">
        <v>244</v>
      </c>
      <c r="E192" s="219" t="s">
        <v>350</v>
      </c>
      <c r="F192" s="220" t="s">
        <v>351</v>
      </c>
      <c r="G192" s="221" t="s">
        <v>188</v>
      </c>
      <c r="H192" s="222">
        <v>127.008</v>
      </c>
      <c r="I192" s="223"/>
      <c r="J192" s="224">
        <f>ROUND(I192*H192,2)</f>
        <v>0</v>
      </c>
      <c r="K192" s="220" t="s">
        <v>178</v>
      </c>
      <c r="L192" s="225"/>
      <c r="M192" s="226" t="s">
        <v>1</v>
      </c>
      <c r="N192" s="227" t="s">
        <v>40</v>
      </c>
      <c r="O192" s="77"/>
      <c r="P192" s="181">
        <f>O192*H192</f>
        <v>0</v>
      </c>
      <c r="Q192" s="181">
        <v>0.029409999999999999</v>
      </c>
      <c r="R192" s="181">
        <f>Q192*H192</f>
        <v>3.7353052799999995</v>
      </c>
      <c r="S192" s="181">
        <v>0</v>
      </c>
      <c r="T192" s="182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183" t="s">
        <v>298</v>
      </c>
      <c r="AT192" s="183" t="s">
        <v>244</v>
      </c>
      <c r="AU192" s="183" t="s">
        <v>85</v>
      </c>
      <c r="AY192" s="18" t="s">
        <v>155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18" t="s">
        <v>83</v>
      </c>
      <c r="BK192" s="184">
        <f>ROUND(I192*H192,2)</f>
        <v>0</v>
      </c>
      <c r="BL192" s="18" t="s">
        <v>189</v>
      </c>
      <c r="BM192" s="183" t="s">
        <v>352</v>
      </c>
    </row>
    <row r="193" s="13" customFormat="1">
      <c r="A193" s="13"/>
      <c r="B193" s="190"/>
      <c r="C193" s="13"/>
      <c r="D193" s="191" t="s">
        <v>192</v>
      </c>
      <c r="E193" s="13"/>
      <c r="F193" s="193" t="s">
        <v>353</v>
      </c>
      <c r="G193" s="13"/>
      <c r="H193" s="194">
        <v>127.008</v>
      </c>
      <c r="I193" s="195"/>
      <c r="J193" s="13"/>
      <c r="K193" s="13"/>
      <c r="L193" s="190"/>
      <c r="M193" s="196"/>
      <c r="N193" s="197"/>
      <c r="O193" s="197"/>
      <c r="P193" s="197"/>
      <c r="Q193" s="197"/>
      <c r="R193" s="197"/>
      <c r="S193" s="197"/>
      <c r="T193" s="19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92" t="s">
        <v>192</v>
      </c>
      <c r="AU193" s="192" t="s">
        <v>85</v>
      </c>
      <c r="AV193" s="13" t="s">
        <v>85</v>
      </c>
      <c r="AW193" s="13" t="s">
        <v>3</v>
      </c>
      <c r="AX193" s="13" t="s">
        <v>83</v>
      </c>
      <c r="AY193" s="192" t="s">
        <v>155</v>
      </c>
    </row>
    <row r="194" s="2" customFormat="1" ht="33" customHeight="1">
      <c r="A194" s="38"/>
      <c r="B194" s="171"/>
      <c r="C194" s="172" t="s">
        <v>354</v>
      </c>
      <c r="D194" s="172" t="s">
        <v>158</v>
      </c>
      <c r="E194" s="173" t="s">
        <v>355</v>
      </c>
      <c r="F194" s="174" t="s">
        <v>356</v>
      </c>
      <c r="G194" s="175" t="s">
        <v>188</v>
      </c>
      <c r="H194" s="176">
        <v>20</v>
      </c>
      <c r="I194" s="177"/>
      <c r="J194" s="178">
        <f>ROUND(I194*H194,2)</f>
        <v>0</v>
      </c>
      <c r="K194" s="174" t="s">
        <v>162</v>
      </c>
      <c r="L194" s="39"/>
      <c r="M194" s="179" t="s">
        <v>1</v>
      </c>
      <c r="N194" s="180" t="s">
        <v>40</v>
      </c>
      <c r="O194" s="77"/>
      <c r="P194" s="181">
        <f>O194*H194</f>
        <v>0</v>
      </c>
      <c r="Q194" s="181">
        <v>0.00012</v>
      </c>
      <c r="R194" s="181">
        <f>Q194*H194</f>
        <v>0.0024000000000000002</v>
      </c>
      <c r="S194" s="181">
        <v>0</v>
      </c>
      <c r="T194" s="182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183" t="s">
        <v>189</v>
      </c>
      <c r="AT194" s="183" t="s">
        <v>158</v>
      </c>
      <c r="AU194" s="183" t="s">
        <v>85</v>
      </c>
      <c r="AY194" s="18" t="s">
        <v>155</v>
      </c>
      <c r="BE194" s="184">
        <f>IF(N194="základní",J194,0)</f>
        <v>0</v>
      </c>
      <c r="BF194" s="184">
        <f>IF(N194="snížená",J194,0)</f>
        <v>0</v>
      </c>
      <c r="BG194" s="184">
        <f>IF(N194="zákl. přenesená",J194,0)</f>
        <v>0</v>
      </c>
      <c r="BH194" s="184">
        <f>IF(N194="sníž. přenesená",J194,0)</f>
        <v>0</v>
      </c>
      <c r="BI194" s="184">
        <f>IF(N194="nulová",J194,0)</f>
        <v>0</v>
      </c>
      <c r="BJ194" s="18" t="s">
        <v>83</v>
      </c>
      <c r="BK194" s="184">
        <f>ROUND(I194*H194,2)</f>
        <v>0</v>
      </c>
      <c r="BL194" s="18" t="s">
        <v>189</v>
      </c>
      <c r="BM194" s="183" t="s">
        <v>357</v>
      </c>
    </row>
    <row r="195" s="2" customFormat="1">
      <c r="A195" s="38"/>
      <c r="B195" s="39"/>
      <c r="C195" s="38"/>
      <c r="D195" s="185" t="s">
        <v>165</v>
      </c>
      <c r="E195" s="38"/>
      <c r="F195" s="186" t="s">
        <v>358</v>
      </c>
      <c r="G195" s="38"/>
      <c r="H195" s="38"/>
      <c r="I195" s="187"/>
      <c r="J195" s="38"/>
      <c r="K195" s="38"/>
      <c r="L195" s="39"/>
      <c r="M195" s="188"/>
      <c r="N195" s="189"/>
      <c r="O195" s="77"/>
      <c r="P195" s="77"/>
      <c r="Q195" s="77"/>
      <c r="R195" s="77"/>
      <c r="S195" s="77"/>
      <c r="T195" s="78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8" t="s">
        <v>165</v>
      </c>
      <c r="AU195" s="18" t="s">
        <v>85</v>
      </c>
    </row>
    <row r="196" s="13" customFormat="1">
      <c r="A196" s="13"/>
      <c r="B196" s="190"/>
      <c r="C196" s="13"/>
      <c r="D196" s="191" t="s">
        <v>192</v>
      </c>
      <c r="E196" s="192" t="s">
        <v>1</v>
      </c>
      <c r="F196" s="193" t="s">
        <v>225</v>
      </c>
      <c r="G196" s="13"/>
      <c r="H196" s="194">
        <v>10</v>
      </c>
      <c r="I196" s="195"/>
      <c r="J196" s="13"/>
      <c r="K196" s="13"/>
      <c r="L196" s="190"/>
      <c r="M196" s="196"/>
      <c r="N196" s="197"/>
      <c r="O196" s="197"/>
      <c r="P196" s="197"/>
      <c r="Q196" s="197"/>
      <c r="R196" s="197"/>
      <c r="S196" s="197"/>
      <c r="T196" s="19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92" t="s">
        <v>192</v>
      </c>
      <c r="AU196" s="192" t="s">
        <v>85</v>
      </c>
      <c r="AV196" s="13" t="s">
        <v>85</v>
      </c>
      <c r="AW196" s="13" t="s">
        <v>31</v>
      </c>
      <c r="AX196" s="13" t="s">
        <v>75</v>
      </c>
      <c r="AY196" s="192" t="s">
        <v>155</v>
      </c>
    </row>
    <row r="197" s="13" customFormat="1">
      <c r="A197" s="13"/>
      <c r="B197" s="190"/>
      <c r="C197" s="13"/>
      <c r="D197" s="191" t="s">
        <v>192</v>
      </c>
      <c r="E197" s="192" t="s">
        <v>1</v>
      </c>
      <c r="F197" s="193" t="s">
        <v>225</v>
      </c>
      <c r="G197" s="13"/>
      <c r="H197" s="194">
        <v>10</v>
      </c>
      <c r="I197" s="195"/>
      <c r="J197" s="13"/>
      <c r="K197" s="13"/>
      <c r="L197" s="190"/>
      <c r="M197" s="196"/>
      <c r="N197" s="197"/>
      <c r="O197" s="197"/>
      <c r="P197" s="197"/>
      <c r="Q197" s="197"/>
      <c r="R197" s="197"/>
      <c r="S197" s="197"/>
      <c r="T197" s="19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92" t="s">
        <v>192</v>
      </c>
      <c r="AU197" s="192" t="s">
        <v>85</v>
      </c>
      <c r="AV197" s="13" t="s">
        <v>85</v>
      </c>
      <c r="AW197" s="13" t="s">
        <v>31</v>
      </c>
      <c r="AX197" s="13" t="s">
        <v>75</v>
      </c>
      <c r="AY197" s="192" t="s">
        <v>155</v>
      </c>
    </row>
    <row r="198" s="14" customFormat="1">
      <c r="A198" s="14"/>
      <c r="B198" s="199"/>
      <c r="C198" s="14"/>
      <c r="D198" s="191" t="s">
        <v>192</v>
      </c>
      <c r="E198" s="200" t="s">
        <v>1</v>
      </c>
      <c r="F198" s="201" t="s">
        <v>194</v>
      </c>
      <c r="G198" s="14"/>
      <c r="H198" s="202">
        <v>20</v>
      </c>
      <c r="I198" s="203"/>
      <c r="J198" s="14"/>
      <c r="K198" s="14"/>
      <c r="L198" s="199"/>
      <c r="M198" s="204"/>
      <c r="N198" s="205"/>
      <c r="O198" s="205"/>
      <c r="P198" s="205"/>
      <c r="Q198" s="205"/>
      <c r="R198" s="205"/>
      <c r="S198" s="205"/>
      <c r="T198" s="206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00" t="s">
        <v>192</v>
      </c>
      <c r="AU198" s="200" t="s">
        <v>85</v>
      </c>
      <c r="AV198" s="14" t="s">
        <v>163</v>
      </c>
      <c r="AW198" s="14" t="s">
        <v>31</v>
      </c>
      <c r="AX198" s="14" t="s">
        <v>83</v>
      </c>
      <c r="AY198" s="200" t="s">
        <v>155</v>
      </c>
    </row>
    <row r="199" s="2" customFormat="1" ht="16.5" customHeight="1">
      <c r="A199" s="38"/>
      <c r="B199" s="171"/>
      <c r="C199" s="218" t="s">
        <v>359</v>
      </c>
      <c r="D199" s="218" t="s">
        <v>244</v>
      </c>
      <c r="E199" s="219" t="s">
        <v>360</v>
      </c>
      <c r="F199" s="220" t="s">
        <v>361</v>
      </c>
      <c r="G199" s="221" t="s">
        <v>362</v>
      </c>
      <c r="H199" s="222">
        <v>1.22</v>
      </c>
      <c r="I199" s="223"/>
      <c r="J199" s="224">
        <f>ROUND(I199*H199,2)</f>
        <v>0</v>
      </c>
      <c r="K199" s="220" t="s">
        <v>162</v>
      </c>
      <c r="L199" s="225"/>
      <c r="M199" s="226" t="s">
        <v>1</v>
      </c>
      <c r="N199" s="227" t="s">
        <v>40</v>
      </c>
      <c r="O199" s="77"/>
      <c r="P199" s="181">
        <f>O199*H199</f>
        <v>0</v>
      </c>
      <c r="Q199" s="181">
        <v>0.029999999999999999</v>
      </c>
      <c r="R199" s="181">
        <f>Q199*H199</f>
        <v>0.036600000000000001</v>
      </c>
      <c r="S199" s="181">
        <v>0</v>
      </c>
      <c r="T199" s="182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183" t="s">
        <v>298</v>
      </c>
      <c r="AT199" s="183" t="s">
        <v>244</v>
      </c>
      <c r="AU199" s="183" t="s">
        <v>85</v>
      </c>
      <c r="AY199" s="18" t="s">
        <v>155</v>
      </c>
      <c r="BE199" s="184">
        <f>IF(N199="základní",J199,0)</f>
        <v>0</v>
      </c>
      <c r="BF199" s="184">
        <f>IF(N199="snížená",J199,0)</f>
        <v>0</v>
      </c>
      <c r="BG199" s="184">
        <f>IF(N199="zákl. přenesená",J199,0)</f>
        <v>0</v>
      </c>
      <c r="BH199" s="184">
        <f>IF(N199="sníž. přenesená",J199,0)</f>
        <v>0</v>
      </c>
      <c r="BI199" s="184">
        <f>IF(N199="nulová",J199,0)</f>
        <v>0</v>
      </c>
      <c r="BJ199" s="18" t="s">
        <v>83</v>
      </c>
      <c r="BK199" s="184">
        <f>ROUND(I199*H199,2)</f>
        <v>0</v>
      </c>
      <c r="BL199" s="18" t="s">
        <v>189</v>
      </c>
      <c r="BM199" s="183" t="s">
        <v>363</v>
      </c>
    </row>
    <row r="200" s="2" customFormat="1" ht="33" customHeight="1">
      <c r="A200" s="38"/>
      <c r="B200" s="171"/>
      <c r="C200" s="172" t="s">
        <v>364</v>
      </c>
      <c r="D200" s="172" t="s">
        <v>158</v>
      </c>
      <c r="E200" s="173" t="s">
        <v>355</v>
      </c>
      <c r="F200" s="174" t="s">
        <v>356</v>
      </c>
      <c r="G200" s="175" t="s">
        <v>188</v>
      </c>
      <c r="H200" s="176">
        <v>48.332999999999998</v>
      </c>
      <c r="I200" s="177"/>
      <c r="J200" s="178">
        <f>ROUND(I200*H200,2)</f>
        <v>0</v>
      </c>
      <c r="K200" s="174" t="s">
        <v>162</v>
      </c>
      <c r="L200" s="39"/>
      <c r="M200" s="179" t="s">
        <v>1</v>
      </c>
      <c r="N200" s="180" t="s">
        <v>40</v>
      </c>
      <c r="O200" s="77"/>
      <c r="P200" s="181">
        <f>O200*H200</f>
        <v>0</v>
      </c>
      <c r="Q200" s="181">
        <v>0.00012</v>
      </c>
      <c r="R200" s="181">
        <f>Q200*H200</f>
        <v>0.0057999599999999998</v>
      </c>
      <c r="S200" s="181">
        <v>0</v>
      </c>
      <c r="T200" s="182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183" t="s">
        <v>189</v>
      </c>
      <c r="AT200" s="183" t="s">
        <v>158</v>
      </c>
      <c r="AU200" s="183" t="s">
        <v>85</v>
      </c>
      <c r="AY200" s="18" t="s">
        <v>155</v>
      </c>
      <c r="BE200" s="184">
        <f>IF(N200="základní",J200,0)</f>
        <v>0</v>
      </c>
      <c r="BF200" s="184">
        <f>IF(N200="snížená",J200,0)</f>
        <v>0</v>
      </c>
      <c r="BG200" s="184">
        <f>IF(N200="zákl. přenesená",J200,0)</f>
        <v>0</v>
      </c>
      <c r="BH200" s="184">
        <f>IF(N200="sníž. přenesená",J200,0)</f>
        <v>0</v>
      </c>
      <c r="BI200" s="184">
        <f>IF(N200="nulová",J200,0)</f>
        <v>0</v>
      </c>
      <c r="BJ200" s="18" t="s">
        <v>83</v>
      </c>
      <c r="BK200" s="184">
        <f>ROUND(I200*H200,2)</f>
        <v>0</v>
      </c>
      <c r="BL200" s="18" t="s">
        <v>189</v>
      </c>
      <c r="BM200" s="183" t="s">
        <v>365</v>
      </c>
    </row>
    <row r="201" s="2" customFormat="1">
      <c r="A201" s="38"/>
      <c r="B201" s="39"/>
      <c r="C201" s="38"/>
      <c r="D201" s="185" t="s">
        <v>165</v>
      </c>
      <c r="E201" s="38"/>
      <c r="F201" s="186" t="s">
        <v>358</v>
      </c>
      <c r="G201" s="38"/>
      <c r="H201" s="38"/>
      <c r="I201" s="187"/>
      <c r="J201" s="38"/>
      <c r="K201" s="38"/>
      <c r="L201" s="39"/>
      <c r="M201" s="188"/>
      <c r="N201" s="189"/>
      <c r="O201" s="77"/>
      <c r="P201" s="77"/>
      <c r="Q201" s="77"/>
      <c r="R201" s="77"/>
      <c r="S201" s="77"/>
      <c r="T201" s="78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8" t="s">
        <v>165</v>
      </c>
      <c r="AU201" s="18" t="s">
        <v>85</v>
      </c>
    </row>
    <row r="202" s="13" customFormat="1">
      <c r="A202" s="13"/>
      <c r="B202" s="190"/>
      <c r="C202" s="13"/>
      <c r="D202" s="191" t="s">
        <v>192</v>
      </c>
      <c r="E202" s="192" t="s">
        <v>1</v>
      </c>
      <c r="F202" s="193" t="s">
        <v>366</v>
      </c>
      <c r="G202" s="13"/>
      <c r="H202" s="194">
        <v>48.332999999999998</v>
      </c>
      <c r="I202" s="195"/>
      <c r="J202" s="13"/>
      <c r="K202" s="13"/>
      <c r="L202" s="190"/>
      <c r="M202" s="196"/>
      <c r="N202" s="197"/>
      <c r="O202" s="197"/>
      <c r="P202" s="197"/>
      <c r="Q202" s="197"/>
      <c r="R202" s="197"/>
      <c r="S202" s="197"/>
      <c r="T202" s="19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92" t="s">
        <v>192</v>
      </c>
      <c r="AU202" s="192" t="s">
        <v>85</v>
      </c>
      <c r="AV202" s="13" t="s">
        <v>85</v>
      </c>
      <c r="AW202" s="13" t="s">
        <v>31</v>
      </c>
      <c r="AX202" s="13" t="s">
        <v>83</v>
      </c>
      <c r="AY202" s="192" t="s">
        <v>155</v>
      </c>
    </row>
    <row r="203" s="2" customFormat="1" ht="16.5" customHeight="1">
      <c r="A203" s="38"/>
      <c r="B203" s="171"/>
      <c r="C203" s="218" t="s">
        <v>367</v>
      </c>
      <c r="D203" s="218" t="s">
        <v>244</v>
      </c>
      <c r="E203" s="219" t="s">
        <v>368</v>
      </c>
      <c r="F203" s="220" t="s">
        <v>369</v>
      </c>
      <c r="G203" s="221" t="s">
        <v>362</v>
      </c>
      <c r="H203" s="222">
        <v>48.332999999999998</v>
      </c>
      <c r="I203" s="223"/>
      <c r="J203" s="224">
        <f>ROUND(I203*H203,2)</f>
        <v>0</v>
      </c>
      <c r="K203" s="220" t="s">
        <v>162</v>
      </c>
      <c r="L203" s="225"/>
      <c r="M203" s="226" t="s">
        <v>1</v>
      </c>
      <c r="N203" s="227" t="s">
        <v>40</v>
      </c>
      <c r="O203" s="77"/>
      <c r="P203" s="181">
        <f>O203*H203</f>
        <v>0</v>
      </c>
      <c r="Q203" s="181">
        <v>0.025000000000000001</v>
      </c>
      <c r="R203" s="181">
        <f>Q203*H203</f>
        <v>1.2083250000000001</v>
      </c>
      <c r="S203" s="181">
        <v>0</v>
      </c>
      <c r="T203" s="182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183" t="s">
        <v>298</v>
      </c>
      <c r="AT203" s="183" t="s">
        <v>244</v>
      </c>
      <c r="AU203" s="183" t="s">
        <v>85</v>
      </c>
      <c r="AY203" s="18" t="s">
        <v>155</v>
      </c>
      <c r="BE203" s="184">
        <f>IF(N203="základní",J203,0)</f>
        <v>0</v>
      </c>
      <c r="BF203" s="184">
        <f>IF(N203="snížená",J203,0)</f>
        <v>0</v>
      </c>
      <c r="BG203" s="184">
        <f>IF(N203="zákl. přenesená",J203,0)</f>
        <v>0</v>
      </c>
      <c r="BH203" s="184">
        <f>IF(N203="sníž. přenesená",J203,0)</f>
        <v>0</v>
      </c>
      <c r="BI203" s="184">
        <f>IF(N203="nulová",J203,0)</f>
        <v>0</v>
      </c>
      <c r="BJ203" s="18" t="s">
        <v>83</v>
      </c>
      <c r="BK203" s="184">
        <f>ROUND(I203*H203,2)</f>
        <v>0</v>
      </c>
      <c r="BL203" s="18" t="s">
        <v>189</v>
      </c>
      <c r="BM203" s="183" t="s">
        <v>370</v>
      </c>
    </row>
    <row r="204" s="2" customFormat="1" ht="33" customHeight="1">
      <c r="A204" s="38"/>
      <c r="B204" s="171"/>
      <c r="C204" s="172" t="s">
        <v>371</v>
      </c>
      <c r="D204" s="172" t="s">
        <v>158</v>
      </c>
      <c r="E204" s="173" t="s">
        <v>372</v>
      </c>
      <c r="F204" s="174" t="s">
        <v>373</v>
      </c>
      <c r="G204" s="175" t="s">
        <v>188</v>
      </c>
      <c r="H204" s="176">
        <v>26.5</v>
      </c>
      <c r="I204" s="177"/>
      <c r="J204" s="178">
        <f>ROUND(I204*H204,2)</f>
        <v>0</v>
      </c>
      <c r="K204" s="174" t="s">
        <v>178</v>
      </c>
      <c r="L204" s="39"/>
      <c r="M204" s="179" t="s">
        <v>1</v>
      </c>
      <c r="N204" s="180" t="s">
        <v>40</v>
      </c>
      <c r="O204" s="77"/>
      <c r="P204" s="181">
        <f>O204*H204</f>
        <v>0</v>
      </c>
      <c r="Q204" s="181">
        <v>0.00019000000000000001</v>
      </c>
      <c r="R204" s="181">
        <f>Q204*H204</f>
        <v>0.0050350000000000004</v>
      </c>
      <c r="S204" s="181">
        <v>0</v>
      </c>
      <c r="T204" s="182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183" t="s">
        <v>189</v>
      </c>
      <c r="AT204" s="183" t="s">
        <v>158</v>
      </c>
      <c r="AU204" s="183" t="s">
        <v>85</v>
      </c>
      <c r="AY204" s="18" t="s">
        <v>155</v>
      </c>
      <c r="BE204" s="184">
        <f>IF(N204="základní",J204,0)</f>
        <v>0</v>
      </c>
      <c r="BF204" s="184">
        <f>IF(N204="snížená",J204,0)</f>
        <v>0</v>
      </c>
      <c r="BG204" s="184">
        <f>IF(N204="zákl. přenesená",J204,0)</f>
        <v>0</v>
      </c>
      <c r="BH204" s="184">
        <f>IF(N204="sníž. přenesená",J204,0)</f>
        <v>0</v>
      </c>
      <c r="BI204" s="184">
        <f>IF(N204="nulová",J204,0)</f>
        <v>0</v>
      </c>
      <c r="BJ204" s="18" t="s">
        <v>83</v>
      </c>
      <c r="BK204" s="184">
        <f>ROUND(I204*H204,2)</f>
        <v>0</v>
      </c>
      <c r="BL204" s="18" t="s">
        <v>189</v>
      </c>
      <c r="BM204" s="183" t="s">
        <v>374</v>
      </c>
    </row>
    <row r="205" s="2" customFormat="1">
      <c r="A205" s="38"/>
      <c r="B205" s="39"/>
      <c r="C205" s="38"/>
      <c r="D205" s="185" t="s">
        <v>165</v>
      </c>
      <c r="E205" s="38"/>
      <c r="F205" s="186" t="s">
        <v>375</v>
      </c>
      <c r="G205" s="38"/>
      <c r="H205" s="38"/>
      <c r="I205" s="187"/>
      <c r="J205" s="38"/>
      <c r="K205" s="38"/>
      <c r="L205" s="39"/>
      <c r="M205" s="188"/>
      <c r="N205" s="189"/>
      <c r="O205" s="77"/>
      <c r="P205" s="77"/>
      <c r="Q205" s="77"/>
      <c r="R205" s="77"/>
      <c r="S205" s="77"/>
      <c r="T205" s="78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8" t="s">
        <v>165</v>
      </c>
      <c r="AU205" s="18" t="s">
        <v>85</v>
      </c>
    </row>
    <row r="206" s="15" customFormat="1">
      <c r="A206" s="15"/>
      <c r="B206" s="211"/>
      <c r="C206" s="15"/>
      <c r="D206" s="191" t="s">
        <v>192</v>
      </c>
      <c r="E206" s="212" t="s">
        <v>1</v>
      </c>
      <c r="F206" s="213" t="s">
        <v>376</v>
      </c>
      <c r="G206" s="15"/>
      <c r="H206" s="212" t="s">
        <v>1</v>
      </c>
      <c r="I206" s="214"/>
      <c r="J206" s="15"/>
      <c r="K206" s="15"/>
      <c r="L206" s="211"/>
      <c r="M206" s="215"/>
      <c r="N206" s="216"/>
      <c r="O206" s="216"/>
      <c r="P206" s="216"/>
      <c r="Q206" s="216"/>
      <c r="R206" s="216"/>
      <c r="S206" s="216"/>
      <c r="T206" s="217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12" t="s">
        <v>192</v>
      </c>
      <c r="AU206" s="212" t="s">
        <v>85</v>
      </c>
      <c r="AV206" s="15" t="s">
        <v>83</v>
      </c>
      <c r="AW206" s="15" t="s">
        <v>31</v>
      </c>
      <c r="AX206" s="15" t="s">
        <v>75</v>
      </c>
      <c r="AY206" s="212" t="s">
        <v>155</v>
      </c>
    </row>
    <row r="207" s="15" customFormat="1">
      <c r="A207" s="15"/>
      <c r="B207" s="211"/>
      <c r="C207" s="15"/>
      <c r="D207" s="191" t="s">
        <v>192</v>
      </c>
      <c r="E207" s="212" t="s">
        <v>1</v>
      </c>
      <c r="F207" s="213" t="s">
        <v>377</v>
      </c>
      <c r="G207" s="15"/>
      <c r="H207" s="212" t="s">
        <v>1</v>
      </c>
      <c r="I207" s="214"/>
      <c r="J207" s="15"/>
      <c r="K207" s="15"/>
      <c r="L207" s="211"/>
      <c r="M207" s="215"/>
      <c r="N207" s="216"/>
      <c r="O207" s="216"/>
      <c r="P207" s="216"/>
      <c r="Q207" s="216"/>
      <c r="R207" s="216"/>
      <c r="S207" s="216"/>
      <c r="T207" s="217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12" t="s">
        <v>192</v>
      </c>
      <c r="AU207" s="212" t="s">
        <v>85</v>
      </c>
      <c r="AV207" s="15" t="s">
        <v>83</v>
      </c>
      <c r="AW207" s="15" t="s">
        <v>31</v>
      </c>
      <c r="AX207" s="15" t="s">
        <v>75</v>
      </c>
      <c r="AY207" s="212" t="s">
        <v>155</v>
      </c>
    </row>
    <row r="208" s="13" customFormat="1">
      <c r="A208" s="13"/>
      <c r="B208" s="190"/>
      <c r="C208" s="13"/>
      <c r="D208" s="191" t="s">
        <v>192</v>
      </c>
      <c r="E208" s="192" t="s">
        <v>1</v>
      </c>
      <c r="F208" s="193" t="s">
        <v>378</v>
      </c>
      <c r="G208" s="13"/>
      <c r="H208" s="194">
        <v>26.5</v>
      </c>
      <c r="I208" s="195"/>
      <c r="J208" s="13"/>
      <c r="K208" s="13"/>
      <c r="L208" s="190"/>
      <c r="M208" s="196"/>
      <c r="N208" s="197"/>
      <c r="O208" s="197"/>
      <c r="P208" s="197"/>
      <c r="Q208" s="197"/>
      <c r="R208" s="197"/>
      <c r="S208" s="197"/>
      <c r="T208" s="19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92" t="s">
        <v>192</v>
      </c>
      <c r="AU208" s="192" t="s">
        <v>85</v>
      </c>
      <c r="AV208" s="13" t="s">
        <v>85</v>
      </c>
      <c r="AW208" s="13" t="s">
        <v>31</v>
      </c>
      <c r="AX208" s="13" t="s">
        <v>83</v>
      </c>
      <c r="AY208" s="192" t="s">
        <v>155</v>
      </c>
    </row>
    <row r="209" s="2" customFormat="1" ht="24.15" customHeight="1">
      <c r="A209" s="38"/>
      <c r="B209" s="171"/>
      <c r="C209" s="218" t="s">
        <v>379</v>
      </c>
      <c r="D209" s="218" t="s">
        <v>244</v>
      </c>
      <c r="E209" s="219" t="s">
        <v>380</v>
      </c>
      <c r="F209" s="220" t="s">
        <v>381</v>
      </c>
      <c r="G209" s="221" t="s">
        <v>362</v>
      </c>
      <c r="H209" s="222">
        <v>2.6499999999999999</v>
      </c>
      <c r="I209" s="223"/>
      <c r="J209" s="224">
        <f>ROUND(I209*H209,2)</f>
        <v>0</v>
      </c>
      <c r="K209" s="220" t="s">
        <v>178</v>
      </c>
      <c r="L209" s="225"/>
      <c r="M209" s="226" t="s">
        <v>1</v>
      </c>
      <c r="N209" s="227" t="s">
        <v>40</v>
      </c>
      <c r="O209" s="77"/>
      <c r="P209" s="181">
        <f>O209*H209</f>
        <v>0</v>
      </c>
      <c r="Q209" s="181">
        <v>0.029999999999999999</v>
      </c>
      <c r="R209" s="181">
        <f>Q209*H209</f>
        <v>0.079500000000000001</v>
      </c>
      <c r="S209" s="181">
        <v>0</v>
      </c>
      <c r="T209" s="182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183" t="s">
        <v>298</v>
      </c>
      <c r="AT209" s="183" t="s">
        <v>244</v>
      </c>
      <c r="AU209" s="183" t="s">
        <v>85</v>
      </c>
      <c r="AY209" s="18" t="s">
        <v>155</v>
      </c>
      <c r="BE209" s="184">
        <f>IF(N209="základní",J209,0)</f>
        <v>0</v>
      </c>
      <c r="BF209" s="184">
        <f>IF(N209="snížená",J209,0)</f>
        <v>0</v>
      </c>
      <c r="BG209" s="184">
        <f>IF(N209="zákl. přenesená",J209,0)</f>
        <v>0</v>
      </c>
      <c r="BH209" s="184">
        <f>IF(N209="sníž. přenesená",J209,0)</f>
        <v>0</v>
      </c>
      <c r="BI209" s="184">
        <f>IF(N209="nulová",J209,0)</f>
        <v>0</v>
      </c>
      <c r="BJ209" s="18" t="s">
        <v>83</v>
      </c>
      <c r="BK209" s="184">
        <f>ROUND(I209*H209,2)</f>
        <v>0</v>
      </c>
      <c r="BL209" s="18" t="s">
        <v>189</v>
      </c>
      <c r="BM209" s="183" t="s">
        <v>382</v>
      </c>
    </row>
    <row r="210" s="2" customFormat="1" ht="24.15" customHeight="1">
      <c r="A210" s="38"/>
      <c r="B210" s="171"/>
      <c r="C210" s="172" t="s">
        <v>383</v>
      </c>
      <c r="D210" s="172" t="s">
        <v>158</v>
      </c>
      <c r="E210" s="173" t="s">
        <v>384</v>
      </c>
      <c r="F210" s="174" t="s">
        <v>385</v>
      </c>
      <c r="G210" s="175" t="s">
        <v>161</v>
      </c>
      <c r="H210" s="176">
        <v>16.591000000000001</v>
      </c>
      <c r="I210" s="177"/>
      <c r="J210" s="178">
        <f>ROUND(I210*H210,2)</f>
        <v>0</v>
      </c>
      <c r="K210" s="174" t="s">
        <v>162</v>
      </c>
      <c r="L210" s="39"/>
      <c r="M210" s="179" t="s">
        <v>1</v>
      </c>
      <c r="N210" s="180" t="s">
        <v>40</v>
      </c>
      <c r="O210" s="77"/>
      <c r="P210" s="181">
        <f>O210*H210</f>
        <v>0</v>
      </c>
      <c r="Q210" s="181">
        <v>0</v>
      </c>
      <c r="R210" s="181">
        <f>Q210*H210</f>
        <v>0</v>
      </c>
      <c r="S210" s="181">
        <v>0</v>
      </c>
      <c r="T210" s="182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183" t="s">
        <v>189</v>
      </c>
      <c r="AT210" s="183" t="s">
        <v>158</v>
      </c>
      <c r="AU210" s="183" t="s">
        <v>85</v>
      </c>
      <c r="AY210" s="18" t="s">
        <v>155</v>
      </c>
      <c r="BE210" s="184">
        <f>IF(N210="základní",J210,0)</f>
        <v>0</v>
      </c>
      <c r="BF210" s="184">
        <f>IF(N210="snížená",J210,0)</f>
        <v>0</v>
      </c>
      <c r="BG210" s="184">
        <f>IF(N210="zákl. přenesená",J210,0)</f>
        <v>0</v>
      </c>
      <c r="BH210" s="184">
        <f>IF(N210="sníž. přenesená",J210,0)</f>
        <v>0</v>
      </c>
      <c r="BI210" s="184">
        <f>IF(N210="nulová",J210,0)</f>
        <v>0</v>
      </c>
      <c r="BJ210" s="18" t="s">
        <v>83</v>
      </c>
      <c r="BK210" s="184">
        <f>ROUND(I210*H210,2)</f>
        <v>0</v>
      </c>
      <c r="BL210" s="18" t="s">
        <v>189</v>
      </c>
      <c r="BM210" s="183" t="s">
        <v>386</v>
      </c>
    </row>
    <row r="211" s="2" customFormat="1">
      <c r="A211" s="38"/>
      <c r="B211" s="39"/>
      <c r="C211" s="38"/>
      <c r="D211" s="185" t="s">
        <v>165</v>
      </c>
      <c r="E211" s="38"/>
      <c r="F211" s="186" t="s">
        <v>387</v>
      </c>
      <c r="G211" s="38"/>
      <c r="H211" s="38"/>
      <c r="I211" s="187"/>
      <c r="J211" s="38"/>
      <c r="K211" s="38"/>
      <c r="L211" s="39"/>
      <c r="M211" s="188"/>
      <c r="N211" s="189"/>
      <c r="O211" s="77"/>
      <c r="P211" s="77"/>
      <c r="Q211" s="77"/>
      <c r="R211" s="77"/>
      <c r="S211" s="77"/>
      <c r="T211" s="78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8" t="s">
        <v>165</v>
      </c>
      <c r="AU211" s="18" t="s">
        <v>85</v>
      </c>
    </row>
    <row r="212" s="12" customFormat="1" ht="22.8" customHeight="1">
      <c r="A212" s="12"/>
      <c r="B212" s="158"/>
      <c r="C212" s="12"/>
      <c r="D212" s="159" t="s">
        <v>74</v>
      </c>
      <c r="E212" s="169" t="s">
        <v>388</v>
      </c>
      <c r="F212" s="169" t="s">
        <v>389</v>
      </c>
      <c r="G212" s="12"/>
      <c r="H212" s="12"/>
      <c r="I212" s="161"/>
      <c r="J212" s="170">
        <f>BK212</f>
        <v>0</v>
      </c>
      <c r="K212" s="12"/>
      <c r="L212" s="158"/>
      <c r="M212" s="163"/>
      <c r="N212" s="164"/>
      <c r="O212" s="164"/>
      <c r="P212" s="165">
        <f>SUM(P213:P214)</f>
        <v>0</v>
      </c>
      <c r="Q212" s="164"/>
      <c r="R212" s="165">
        <f>SUM(R213:R214)</f>
        <v>0.037000000000000005</v>
      </c>
      <c r="S212" s="164"/>
      <c r="T212" s="166">
        <f>SUM(T213:T214)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159" t="s">
        <v>85</v>
      </c>
      <c r="AT212" s="167" t="s">
        <v>74</v>
      </c>
      <c r="AU212" s="167" t="s">
        <v>83</v>
      </c>
      <c r="AY212" s="159" t="s">
        <v>155</v>
      </c>
      <c r="BK212" s="168">
        <f>SUM(BK213:BK214)</f>
        <v>0</v>
      </c>
    </row>
    <row r="213" s="2" customFormat="1" ht="37.8" customHeight="1">
      <c r="A213" s="38"/>
      <c r="B213" s="171"/>
      <c r="C213" s="172" t="s">
        <v>390</v>
      </c>
      <c r="D213" s="172" t="s">
        <v>158</v>
      </c>
      <c r="E213" s="173" t="s">
        <v>391</v>
      </c>
      <c r="F213" s="174" t="s">
        <v>392</v>
      </c>
      <c r="G213" s="175" t="s">
        <v>213</v>
      </c>
      <c r="H213" s="176">
        <v>10</v>
      </c>
      <c r="I213" s="177"/>
      <c r="J213" s="178">
        <f>ROUND(I213*H213,2)</f>
        <v>0</v>
      </c>
      <c r="K213" s="174" t="s">
        <v>178</v>
      </c>
      <c r="L213" s="39"/>
      <c r="M213" s="179" t="s">
        <v>1</v>
      </c>
      <c r="N213" s="180" t="s">
        <v>40</v>
      </c>
      <c r="O213" s="77"/>
      <c r="P213" s="181">
        <f>O213*H213</f>
        <v>0</v>
      </c>
      <c r="Q213" s="181">
        <v>0.0037000000000000002</v>
      </c>
      <c r="R213" s="181">
        <f>Q213*H213</f>
        <v>0.037000000000000005</v>
      </c>
      <c r="S213" s="181">
        <v>0</v>
      </c>
      <c r="T213" s="182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183" t="s">
        <v>189</v>
      </c>
      <c r="AT213" s="183" t="s">
        <v>158</v>
      </c>
      <c r="AU213" s="183" t="s">
        <v>85</v>
      </c>
      <c r="AY213" s="18" t="s">
        <v>155</v>
      </c>
      <c r="BE213" s="184">
        <f>IF(N213="základní",J213,0)</f>
        <v>0</v>
      </c>
      <c r="BF213" s="184">
        <f>IF(N213="snížená",J213,0)</f>
        <v>0</v>
      </c>
      <c r="BG213" s="184">
        <f>IF(N213="zákl. přenesená",J213,0)</f>
        <v>0</v>
      </c>
      <c r="BH213" s="184">
        <f>IF(N213="sníž. přenesená",J213,0)</f>
        <v>0</v>
      </c>
      <c r="BI213" s="184">
        <f>IF(N213="nulová",J213,0)</f>
        <v>0</v>
      </c>
      <c r="BJ213" s="18" t="s">
        <v>83</v>
      </c>
      <c r="BK213" s="184">
        <f>ROUND(I213*H213,2)</f>
        <v>0</v>
      </c>
      <c r="BL213" s="18" t="s">
        <v>189</v>
      </c>
      <c r="BM213" s="183" t="s">
        <v>393</v>
      </c>
    </row>
    <row r="214" s="2" customFormat="1">
      <c r="A214" s="38"/>
      <c r="B214" s="39"/>
      <c r="C214" s="38"/>
      <c r="D214" s="185" t="s">
        <v>165</v>
      </c>
      <c r="E214" s="38"/>
      <c r="F214" s="186" t="s">
        <v>394</v>
      </c>
      <c r="G214" s="38"/>
      <c r="H214" s="38"/>
      <c r="I214" s="187"/>
      <c r="J214" s="38"/>
      <c r="K214" s="38"/>
      <c r="L214" s="39"/>
      <c r="M214" s="188"/>
      <c r="N214" s="189"/>
      <c r="O214" s="77"/>
      <c r="P214" s="77"/>
      <c r="Q214" s="77"/>
      <c r="R214" s="77"/>
      <c r="S214" s="77"/>
      <c r="T214" s="78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8" t="s">
        <v>165</v>
      </c>
      <c r="AU214" s="18" t="s">
        <v>85</v>
      </c>
    </row>
    <row r="215" s="12" customFormat="1" ht="22.8" customHeight="1">
      <c r="A215" s="12"/>
      <c r="B215" s="158"/>
      <c r="C215" s="12"/>
      <c r="D215" s="159" t="s">
        <v>74</v>
      </c>
      <c r="E215" s="169" t="s">
        <v>208</v>
      </c>
      <c r="F215" s="169" t="s">
        <v>209</v>
      </c>
      <c r="G215" s="12"/>
      <c r="H215" s="12"/>
      <c r="I215" s="161"/>
      <c r="J215" s="170">
        <f>BK215</f>
        <v>0</v>
      </c>
      <c r="K215" s="12"/>
      <c r="L215" s="158"/>
      <c r="M215" s="163"/>
      <c r="N215" s="164"/>
      <c r="O215" s="164"/>
      <c r="P215" s="165">
        <f>SUM(P216:P217)</f>
        <v>0</v>
      </c>
      <c r="Q215" s="164"/>
      <c r="R215" s="165">
        <f>SUM(R216:R217)</f>
        <v>0</v>
      </c>
      <c r="S215" s="164"/>
      <c r="T215" s="166">
        <f>SUM(T216:T217)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159" t="s">
        <v>85</v>
      </c>
      <c r="AT215" s="167" t="s">
        <v>74</v>
      </c>
      <c r="AU215" s="167" t="s">
        <v>83</v>
      </c>
      <c r="AY215" s="159" t="s">
        <v>155</v>
      </c>
      <c r="BK215" s="168">
        <f>SUM(BK216:BK217)</f>
        <v>0</v>
      </c>
    </row>
    <row r="216" s="2" customFormat="1" ht="16.5" customHeight="1">
      <c r="A216" s="38"/>
      <c r="B216" s="171"/>
      <c r="C216" s="172" t="s">
        <v>395</v>
      </c>
      <c r="D216" s="172" t="s">
        <v>158</v>
      </c>
      <c r="E216" s="173" t="s">
        <v>396</v>
      </c>
      <c r="F216" s="174" t="s">
        <v>397</v>
      </c>
      <c r="G216" s="175" t="s">
        <v>213</v>
      </c>
      <c r="H216" s="176">
        <v>1</v>
      </c>
      <c r="I216" s="177"/>
      <c r="J216" s="178">
        <f>ROUND(I216*H216,2)</f>
        <v>0</v>
      </c>
      <c r="K216" s="174" t="s">
        <v>162</v>
      </c>
      <c r="L216" s="39"/>
      <c r="M216" s="179" t="s">
        <v>1</v>
      </c>
      <c r="N216" s="180" t="s">
        <v>40</v>
      </c>
      <c r="O216" s="77"/>
      <c r="P216" s="181">
        <f>O216*H216</f>
        <v>0</v>
      </c>
      <c r="Q216" s="181">
        <v>0</v>
      </c>
      <c r="R216" s="181">
        <f>Q216*H216</f>
        <v>0</v>
      </c>
      <c r="S216" s="181">
        <v>0</v>
      </c>
      <c r="T216" s="182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183" t="s">
        <v>189</v>
      </c>
      <c r="AT216" s="183" t="s">
        <v>158</v>
      </c>
      <c r="AU216" s="183" t="s">
        <v>85</v>
      </c>
      <c r="AY216" s="18" t="s">
        <v>155</v>
      </c>
      <c r="BE216" s="184">
        <f>IF(N216="základní",J216,0)</f>
        <v>0</v>
      </c>
      <c r="BF216" s="184">
        <f>IF(N216="snížená",J216,0)</f>
        <v>0</v>
      </c>
      <c r="BG216" s="184">
        <f>IF(N216="zákl. přenesená",J216,0)</f>
        <v>0</v>
      </c>
      <c r="BH216" s="184">
        <f>IF(N216="sníž. přenesená",J216,0)</f>
        <v>0</v>
      </c>
      <c r="BI216" s="184">
        <f>IF(N216="nulová",J216,0)</f>
        <v>0</v>
      </c>
      <c r="BJ216" s="18" t="s">
        <v>83</v>
      </c>
      <c r="BK216" s="184">
        <f>ROUND(I216*H216,2)</f>
        <v>0</v>
      </c>
      <c r="BL216" s="18" t="s">
        <v>189</v>
      </c>
      <c r="BM216" s="183" t="s">
        <v>398</v>
      </c>
    </row>
    <row r="217" s="2" customFormat="1">
      <c r="A217" s="38"/>
      <c r="B217" s="39"/>
      <c r="C217" s="38"/>
      <c r="D217" s="185" t="s">
        <v>165</v>
      </c>
      <c r="E217" s="38"/>
      <c r="F217" s="186" t="s">
        <v>399</v>
      </c>
      <c r="G217" s="38"/>
      <c r="H217" s="38"/>
      <c r="I217" s="187"/>
      <c r="J217" s="38"/>
      <c r="K217" s="38"/>
      <c r="L217" s="39"/>
      <c r="M217" s="188"/>
      <c r="N217" s="189"/>
      <c r="O217" s="77"/>
      <c r="P217" s="77"/>
      <c r="Q217" s="77"/>
      <c r="R217" s="77"/>
      <c r="S217" s="77"/>
      <c r="T217" s="78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8" t="s">
        <v>165</v>
      </c>
      <c r="AU217" s="18" t="s">
        <v>85</v>
      </c>
    </row>
    <row r="218" s="12" customFormat="1" ht="22.8" customHeight="1">
      <c r="A218" s="12"/>
      <c r="B218" s="158"/>
      <c r="C218" s="12"/>
      <c r="D218" s="159" t="s">
        <v>74</v>
      </c>
      <c r="E218" s="169" t="s">
        <v>400</v>
      </c>
      <c r="F218" s="169" t="s">
        <v>401</v>
      </c>
      <c r="G218" s="12"/>
      <c r="H218" s="12"/>
      <c r="I218" s="161"/>
      <c r="J218" s="170">
        <f>BK218</f>
        <v>0</v>
      </c>
      <c r="K218" s="12"/>
      <c r="L218" s="158"/>
      <c r="M218" s="163"/>
      <c r="N218" s="164"/>
      <c r="O218" s="164"/>
      <c r="P218" s="165">
        <f>SUM(P219:P226)</f>
        <v>0</v>
      </c>
      <c r="Q218" s="164"/>
      <c r="R218" s="165">
        <f>SUM(R219:R226)</f>
        <v>0.03714816</v>
      </c>
      <c r="S218" s="164"/>
      <c r="T218" s="166">
        <f>SUM(T219:T226)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159" t="s">
        <v>85</v>
      </c>
      <c r="AT218" s="167" t="s">
        <v>74</v>
      </c>
      <c r="AU218" s="167" t="s">
        <v>83</v>
      </c>
      <c r="AY218" s="159" t="s">
        <v>155</v>
      </c>
      <c r="BK218" s="168">
        <f>SUM(BK219:BK226)</f>
        <v>0</v>
      </c>
    </row>
    <row r="219" s="2" customFormat="1" ht="16.5" customHeight="1">
      <c r="A219" s="38"/>
      <c r="B219" s="171"/>
      <c r="C219" s="172" t="s">
        <v>402</v>
      </c>
      <c r="D219" s="172" t="s">
        <v>158</v>
      </c>
      <c r="E219" s="173" t="s">
        <v>403</v>
      </c>
      <c r="F219" s="174" t="s">
        <v>404</v>
      </c>
      <c r="G219" s="175" t="s">
        <v>221</v>
      </c>
      <c r="H219" s="176">
        <v>24.32</v>
      </c>
      <c r="I219" s="177"/>
      <c r="J219" s="178">
        <f>ROUND(I219*H219,2)</f>
        <v>0</v>
      </c>
      <c r="K219" s="174" t="s">
        <v>178</v>
      </c>
      <c r="L219" s="39"/>
      <c r="M219" s="179" t="s">
        <v>1</v>
      </c>
      <c r="N219" s="180" t="s">
        <v>40</v>
      </c>
      <c r="O219" s="77"/>
      <c r="P219" s="181">
        <f>O219*H219</f>
        <v>0</v>
      </c>
      <c r="Q219" s="181">
        <v>2.0000000000000002E-05</v>
      </c>
      <c r="R219" s="181">
        <f>Q219*H219</f>
        <v>0.00048640000000000006</v>
      </c>
      <c r="S219" s="181">
        <v>0</v>
      </c>
      <c r="T219" s="182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183" t="s">
        <v>189</v>
      </c>
      <c r="AT219" s="183" t="s">
        <v>158</v>
      </c>
      <c r="AU219" s="183" t="s">
        <v>85</v>
      </c>
      <c r="AY219" s="18" t="s">
        <v>155</v>
      </c>
      <c r="BE219" s="184">
        <f>IF(N219="základní",J219,0)</f>
        <v>0</v>
      </c>
      <c r="BF219" s="184">
        <f>IF(N219="snížená",J219,0)</f>
        <v>0</v>
      </c>
      <c r="BG219" s="184">
        <f>IF(N219="zákl. přenesená",J219,0)</f>
        <v>0</v>
      </c>
      <c r="BH219" s="184">
        <f>IF(N219="sníž. přenesená",J219,0)</f>
        <v>0</v>
      </c>
      <c r="BI219" s="184">
        <f>IF(N219="nulová",J219,0)</f>
        <v>0</v>
      </c>
      <c r="BJ219" s="18" t="s">
        <v>83</v>
      </c>
      <c r="BK219" s="184">
        <f>ROUND(I219*H219,2)</f>
        <v>0</v>
      </c>
      <c r="BL219" s="18" t="s">
        <v>189</v>
      </c>
      <c r="BM219" s="183" t="s">
        <v>405</v>
      </c>
    </row>
    <row r="220" s="2" customFormat="1">
      <c r="A220" s="38"/>
      <c r="B220" s="39"/>
      <c r="C220" s="38"/>
      <c r="D220" s="185" t="s">
        <v>165</v>
      </c>
      <c r="E220" s="38"/>
      <c r="F220" s="186" t="s">
        <v>406</v>
      </c>
      <c r="G220" s="38"/>
      <c r="H220" s="38"/>
      <c r="I220" s="187"/>
      <c r="J220" s="38"/>
      <c r="K220" s="38"/>
      <c r="L220" s="39"/>
      <c r="M220" s="188"/>
      <c r="N220" s="189"/>
      <c r="O220" s="77"/>
      <c r="P220" s="77"/>
      <c r="Q220" s="77"/>
      <c r="R220" s="77"/>
      <c r="S220" s="77"/>
      <c r="T220" s="78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8" t="s">
        <v>165</v>
      </c>
      <c r="AU220" s="18" t="s">
        <v>85</v>
      </c>
    </row>
    <row r="221" s="2" customFormat="1" ht="16.5" customHeight="1">
      <c r="A221" s="38"/>
      <c r="B221" s="171"/>
      <c r="C221" s="218" t="s">
        <v>298</v>
      </c>
      <c r="D221" s="218" t="s">
        <v>244</v>
      </c>
      <c r="E221" s="219" t="s">
        <v>407</v>
      </c>
      <c r="F221" s="220" t="s">
        <v>408</v>
      </c>
      <c r="G221" s="221" t="s">
        <v>362</v>
      </c>
      <c r="H221" s="222">
        <v>0.064000000000000001</v>
      </c>
      <c r="I221" s="223"/>
      <c r="J221" s="224">
        <f>ROUND(I221*H221,2)</f>
        <v>0</v>
      </c>
      <c r="K221" s="220" t="s">
        <v>178</v>
      </c>
      <c r="L221" s="225"/>
      <c r="M221" s="226" t="s">
        <v>1</v>
      </c>
      <c r="N221" s="227" t="s">
        <v>40</v>
      </c>
      <c r="O221" s="77"/>
      <c r="P221" s="181">
        <f>O221*H221</f>
        <v>0</v>
      </c>
      <c r="Q221" s="181">
        <v>0.55000000000000004</v>
      </c>
      <c r="R221" s="181">
        <f>Q221*H221</f>
        <v>0.035200000000000002</v>
      </c>
      <c r="S221" s="181">
        <v>0</v>
      </c>
      <c r="T221" s="182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183" t="s">
        <v>298</v>
      </c>
      <c r="AT221" s="183" t="s">
        <v>244</v>
      </c>
      <c r="AU221" s="183" t="s">
        <v>85</v>
      </c>
      <c r="AY221" s="18" t="s">
        <v>155</v>
      </c>
      <c r="BE221" s="184">
        <f>IF(N221="základní",J221,0)</f>
        <v>0</v>
      </c>
      <c r="BF221" s="184">
        <f>IF(N221="snížená",J221,0)</f>
        <v>0</v>
      </c>
      <c r="BG221" s="184">
        <f>IF(N221="zákl. přenesená",J221,0)</f>
        <v>0</v>
      </c>
      <c r="BH221" s="184">
        <f>IF(N221="sníž. přenesená",J221,0)</f>
        <v>0</v>
      </c>
      <c r="BI221" s="184">
        <f>IF(N221="nulová",J221,0)</f>
        <v>0</v>
      </c>
      <c r="BJ221" s="18" t="s">
        <v>83</v>
      </c>
      <c r="BK221" s="184">
        <f>ROUND(I221*H221,2)</f>
        <v>0</v>
      </c>
      <c r="BL221" s="18" t="s">
        <v>189</v>
      </c>
      <c r="BM221" s="183" t="s">
        <v>409</v>
      </c>
    </row>
    <row r="222" s="13" customFormat="1">
      <c r="A222" s="13"/>
      <c r="B222" s="190"/>
      <c r="C222" s="13"/>
      <c r="D222" s="191" t="s">
        <v>192</v>
      </c>
      <c r="E222" s="192" t="s">
        <v>1</v>
      </c>
      <c r="F222" s="193" t="s">
        <v>410</v>
      </c>
      <c r="G222" s="13"/>
      <c r="H222" s="194">
        <v>0.064000000000000001</v>
      </c>
      <c r="I222" s="195"/>
      <c r="J222" s="13"/>
      <c r="K222" s="13"/>
      <c r="L222" s="190"/>
      <c r="M222" s="196"/>
      <c r="N222" s="197"/>
      <c r="O222" s="197"/>
      <c r="P222" s="197"/>
      <c r="Q222" s="197"/>
      <c r="R222" s="197"/>
      <c r="S222" s="197"/>
      <c r="T222" s="19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92" t="s">
        <v>192</v>
      </c>
      <c r="AU222" s="192" t="s">
        <v>85</v>
      </c>
      <c r="AV222" s="13" t="s">
        <v>85</v>
      </c>
      <c r="AW222" s="13" t="s">
        <v>31</v>
      </c>
      <c r="AX222" s="13" t="s">
        <v>83</v>
      </c>
      <c r="AY222" s="192" t="s">
        <v>155</v>
      </c>
    </row>
    <row r="223" s="2" customFormat="1" ht="24.15" customHeight="1">
      <c r="A223" s="38"/>
      <c r="B223" s="171"/>
      <c r="C223" s="172" t="s">
        <v>411</v>
      </c>
      <c r="D223" s="172" t="s">
        <v>158</v>
      </c>
      <c r="E223" s="173" t="s">
        <v>412</v>
      </c>
      <c r="F223" s="174" t="s">
        <v>413</v>
      </c>
      <c r="G223" s="175" t="s">
        <v>362</v>
      </c>
      <c r="H223" s="176">
        <v>0.064000000000000001</v>
      </c>
      <c r="I223" s="177"/>
      <c r="J223" s="178">
        <f>ROUND(I223*H223,2)</f>
        <v>0</v>
      </c>
      <c r="K223" s="174" t="s">
        <v>178</v>
      </c>
      <c r="L223" s="39"/>
      <c r="M223" s="179" t="s">
        <v>1</v>
      </c>
      <c r="N223" s="180" t="s">
        <v>40</v>
      </c>
      <c r="O223" s="77"/>
      <c r="P223" s="181">
        <f>O223*H223</f>
        <v>0</v>
      </c>
      <c r="Q223" s="181">
        <v>0.022839999999999999</v>
      </c>
      <c r="R223" s="181">
        <f>Q223*H223</f>
        <v>0.0014617599999999999</v>
      </c>
      <c r="S223" s="181">
        <v>0</v>
      </c>
      <c r="T223" s="182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183" t="s">
        <v>189</v>
      </c>
      <c r="AT223" s="183" t="s">
        <v>158</v>
      </c>
      <c r="AU223" s="183" t="s">
        <v>85</v>
      </c>
      <c r="AY223" s="18" t="s">
        <v>155</v>
      </c>
      <c r="BE223" s="184">
        <f>IF(N223="základní",J223,0)</f>
        <v>0</v>
      </c>
      <c r="BF223" s="184">
        <f>IF(N223="snížená",J223,0)</f>
        <v>0</v>
      </c>
      <c r="BG223" s="184">
        <f>IF(N223="zákl. přenesená",J223,0)</f>
        <v>0</v>
      </c>
      <c r="BH223" s="184">
        <f>IF(N223="sníž. přenesená",J223,0)</f>
        <v>0</v>
      </c>
      <c r="BI223" s="184">
        <f>IF(N223="nulová",J223,0)</f>
        <v>0</v>
      </c>
      <c r="BJ223" s="18" t="s">
        <v>83</v>
      </c>
      <c r="BK223" s="184">
        <f>ROUND(I223*H223,2)</f>
        <v>0</v>
      </c>
      <c r="BL223" s="18" t="s">
        <v>189</v>
      </c>
      <c r="BM223" s="183" t="s">
        <v>414</v>
      </c>
    </row>
    <row r="224" s="2" customFormat="1">
      <c r="A224" s="38"/>
      <c r="B224" s="39"/>
      <c r="C224" s="38"/>
      <c r="D224" s="185" t="s">
        <v>165</v>
      </c>
      <c r="E224" s="38"/>
      <c r="F224" s="186" t="s">
        <v>415</v>
      </c>
      <c r="G224" s="38"/>
      <c r="H224" s="38"/>
      <c r="I224" s="187"/>
      <c r="J224" s="38"/>
      <c r="K224" s="38"/>
      <c r="L224" s="39"/>
      <c r="M224" s="188"/>
      <c r="N224" s="189"/>
      <c r="O224" s="77"/>
      <c r="P224" s="77"/>
      <c r="Q224" s="77"/>
      <c r="R224" s="77"/>
      <c r="S224" s="77"/>
      <c r="T224" s="78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8" t="s">
        <v>165</v>
      </c>
      <c r="AU224" s="18" t="s">
        <v>85</v>
      </c>
    </row>
    <row r="225" s="2" customFormat="1" ht="24.15" customHeight="1">
      <c r="A225" s="38"/>
      <c r="B225" s="171"/>
      <c r="C225" s="172" t="s">
        <v>416</v>
      </c>
      <c r="D225" s="172" t="s">
        <v>158</v>
      </c>
      <c r="E225" s="173" t="s">
        <v>417</v>
      </c>
      <c r="F225" s="174" t="s">
        <v>418</v>
      </c>
      <c r="G225" s="175" t="s">
        <v>161</v>
      </c>
      <c r="H225" s="176">
        <v>0.036999999999999998</v>
      </c>
      <c r="I225" s="177"/>
      <c r="J225" s="178">
        <f>ROUND(I225*H225,2)</f>
        <v>0</v>
      </c>
      <c r="K225" s="174" t="s">
        <v>178</v>
      </c>
      <c r="L225" s="39"/>
      <c r="M225" s="179" t="s">
        <v>1</v>
      </c>
      <c r="N225" s="180" t="s">
        <v>40</v>
      </c>
      <c r="O225" s="77"/>
      <c r="P225" s="181">
        <f>O225*H225</f>
        <v>0</v>
      </c>
      <c r="Q225" s="181">
        <v>0</v>
      </c>
      <c r="R225" s="181">
        <f>Q225*H225</f>
        <v>0</v>
      </c>
      <c r="S225" s="181">
        <v>0</v>
      </c>
      <c r="T225" s="182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183" t="s">
        <v>189</v>
      </c>
      <c r="AT225" s="183" t="s">
        <v>158</v>
      </c>
      <c r="AU225" s="183" t="s">
        <v>85</v>
      </c>
      <c r="AY225" s="18" t="s">
        <v>155</v>
      </c>
      <c r="BE225" s="184">
        <f>IF(N225="základní",J225,0)</f>
        <v>0</v>
      </c>
      <c r="BF225" s="184">
        <f>IF(N225="snížená",J225,0)</f>
        <v>0</v>
      </c>
      <c r="BG225" s="184">
        <f>IF(N225="zákl. přenesená",J225,0)</f>
        <v>0</v>
      </c>
      <c r="BH225" s="184">
        <f>IF(N225="sníž. přenesená",J225,0)</f>
        <v>0</v>
      </c>
      <c r="BI225" s="184">
        <f>IF(N225="nulová",J225,0)</f>
        <v>0</v>
      </c>
      <c r="BJ225" s="18" t="s">
        <v>83</v>
      </c>
      <c r="BK225" s="184">
        <f>ROUND(I225*H225,2)</f>
        <v>0</v>
      </c>
      <c r="BL225" s="18" t="s">
        <v>189</v>
      </c>
      <c r="BM225" s="183" t="s">
        <v>419</v>
      </c>
    </row>
    <row r="226" s="2" customFormat="1">
      <c r="A226" s="38"/>
      <c r="B226" s="39"/>
      <c r="C226" s="38"/>
      <c r="D226" s="185" t="s">
        <v>165</v>
      </c>
      <c r="E226" s="38"/>
      <c r="F226" s="186" t="s">
        <v>420</v>
      </c>
      <c r="G226" s="38"/>
      <c r="H226" s="38"/>
      <c r="I226" s="187"/>
      <c r="J226" s="38"/>
      <c r="K226" s="38"/>
      <c r="L226" s="39"/>
      <c r="M226" s="188"/>
      <c r="N226" s="189"/>
      <c r="O226" s="77"/>
      <c r="P226" s="77"/>
      <c r="Q226" s="77"/>
      <c r="R226" s="77"/>
      <c r="S226" s="77"/>
      <c r="T226" s="78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8" t="s">
        <v>165</v>
      </c>
      <c r="AU226" s="18" t="s">
        <v>85</v>
      </c>
    </row>
    <row r="227" s="12" customFormat="1" ht="22.8" customHeight="1">
      <c r="A227" s="12"/>
      <c r="B227" s="158"/>
      <c r="C227" s="12"/>
      <c r="D227" s="159" t="s">
        <v>74</v>
      </c>
      <c r="E227" s="169" t="s">
        <v>216</v>
      </c>
      <c r="F227" s="169" t="s">
        <v>217</v>
      </c>
      <c r="G227" s="12"/>
      <c r="H227" s="12"/>
      <c r="I227" s="161"/>
      <c r="J227" s="170">
        <f>BK227</f>
        <v>0</v>
      </c>
      <c r="K227" s="12"/>
      <c r="L227" s="158"/>
      <c r="M227" s="163"/>
      <c r="N227" s="164"/>
      <c r="O227" s="164"/>
      <c r="P227" s="165">
        <f>SUM(P228:P247)</f>
        <v>0</v>
      </c>
      <c r="Q227" s="164"/>
      <c r="R227" s="165">
        <f>SUM(R228:R247)</f>
        <v>1.5590572000000003</v>
      </c>
      <c r="S227" s="164"/>
      <c r="T227" s="166">
        <f>SUM(T228:T247)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159" t="s">
        <v>85</v>
      </c>
      <c r="AT227" s="167" t="s">
        <v>74</v>
      </c>
      <c r="AU227" s="167" t="s">
        <v>83</v>
      </c>
      <c r="AY227" s="159" t="s">
        <v>155</v>
      </c>
      <c r="BK227" s="168">
        <f>SUM(BK228:BK247)</f>
        <v>0</v>
      </c>
    </row>
    <row r="228" s="2" customFormat="1" ht="33" customHeight="1">
      <c r="A228" s="38"/>
      <c r="B228" s="171"/>
      <c r="C228" s="172" t="s">
        <v>421</v>
      </c>
      <c r="D228" s="172" t="s">
        <v>158</v>
      </c>
      <c r="E228" s="173" t="s">
        <v>422</v>
      </c>
      <c r="F228" s="174" t="s">
        <v>423</v>
      </c>
      <c r="G228" s="175" t="s">
        <v>221</v>
      </c>
      <c r="H228" s="176">
        <v>125.12000000000001</v>
      </c>
      <c r="I228" s="177"/>
      <c r="J228" s="178">
        <f>ROUND(I228*H228,2)</f>
        <v>0</v>
      </c>
      <c r="K228" s="174" t="s">
        <v>178</v>
      </c>
      <c r="L228" s="39"/>
      <c r="M228" s="179" t="s">
        <v>1</v>
      </c>
      <c r="N228" s="180" t="s">
        <v>40</v>
      </c>
      <c r="O228" s="77"/>
      <c r="P228" s="181">
        <f>O228*H228</f>
        <v>0</v>
      </c>
      <c r="Q228" s="181">
        <v>0.00081999999999999998</v>
      </c>
      <c r="R228" s="181">
        <f>Q228*H228</f>
        <v>0.10259840000000001</v>
      </c>
      <c r="S228" s="181">
        <v>0</v>
      </c>
      <c r="T228" s="182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183" t="s">
        <v>189</v>
      </c>
      <c r="AT228" s="183" t="s">
        <v>158</v>
      </c>
      <c r="AU228" s="183" t="s">
        <v>85</v>
      </c>
      <c r="AY228" s="18" t="s">
        <v>155</v>
      </c>
      <c r="BE228" s="184">
        <f>IF(N228="základní",J228,0)</f>
        <v>0</v>
      </c>
      <c r="BF228" s="184">
        <f>IF(N228="snížená",J228,0)</f>
        <v>0</v>
      </c>
      <c r="BG228" s="184">
        <f>IF(N228="zákl. přenesená",J228,0)</f>
        <v>0</v>
      </c>
      <c r="BH228" s="184">
        <f>IF(N228="sníž. přenesená",J228,0)</f>
        <v>0</v>
      </c>
      <c r="BI228" s="184">
        <f>IF(N228="nulová",J228,0)</f>
        <v>0</v>
      </c>
      <c r="BJ228" s="18" t="s">
        <v>83</v>
      </c>
      <c r="BK228" s="184">
        <f>ROUND(I228*H228,2)</f>
        <v>0</v>
      </c>
      <c r="BL228" s="18" t="s">
        <v>189</v>
      </c>
      <c r="BM228" s="183" t="s">
        <v>424</v>
      </c>
    </row>
    <row r="229" s="2" customFormat="1">
      <c r="A229" s="38"/>
      <c r="B229" s="39"/>
      <c r="C229" s="38"/>
      <c r="D229" s="185" t="s">
        <v>165</v>
      </c>
      <c r="E229" s="38"/>
      <c r="F229" s="186" t="s">
        <v>425</v>
      </c>
      <c r="G229" s="38"/>
      <c r="H229" s="38"/>
      <c r="I229" s="187"/>
      <c r="J229" s="38"/>
      <c r="K229" s="38"/>
      <c r="L229" s="39"/>
      <c r="M229" s="188"/>
      <c r="N229" s="189"/>
      <c r="O229" s="77"/>
      <c r="P229" s="77"/>
      <c r="Q229" s="77"/>
      <c r="R229" s="77"/>
      <c r="S229" s="77"/>
      <c r="T229" s="78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8" t="s">
        <v>165</v>
      </c>
      <c r="AU229" s="18" t="s">
        <v>85</v>
      </c>
    </row>
    <row r="230" s="13" customFormat="1">
      <c r="A230" s="13"/>
      <c r="B230" s="190"/>
      <c r="C230" s="13"/>
      <c r="D230" s="191" t="s">
        <v>192</v>
      </c>
      <c r="E230" s="192" t="s">
        <v>1</v>
      </c>
      <c r="F230" s="193" t="s">
        <v>426</v>
      </c>
      <c r="G230" s="13"/>
      <c r="H230" s="194">
        <v>125.12000000000001</v>
      </c>
      <c r="I230" s="195"/>
      <c r="J230" s="13"/>
      <c r="K230" s="13"/>
      <c r="L230" s="190"/>
      <c r="M230" s="196"/>
      <c r="N230" s="197"/>
      <c r="O230" s="197"/>
      <c r="P230" s="197"/>
      <c r="Q230" s="197"/>
      <c r="R230" s="197"/>
      <c r="S230" s="197"/>
      <c r="T230" s="19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92" t="s">
        <v>192</v>
      </c>
      <c r="AU230" s="192" t="s">
        <v>85</v>
      </c>
      <c r="AV230" s="13" t="s">
        <v>85</v>
      </c>
      <c r="AW230" s="13" t="s">
        <v>31</v>
      </c>
      <c r="AX230" s="13" t="s">
        <v>83</v>
      </c>
      <c r="AY230" s="192" t="s">
        <v>155</v>
      </c>
    </row>
    <row r="231" s="2" customFormat="1" ht="21.75" customHeight="1">
      <c r="A231" s="38"/>
      <c r="B231" s="171"/>
      <c r="C231" s="172" t="s">
        <v>427</v>
      </c>
      <c r="D231" s="172" t="s">
        <v>158</v>
      </c>
      <c r="E231" s="173" t="s">
        <v>428</v>
      </c>
      <c r="F231" s="174" t="s">
        <v>429</v>
      </c>
      <c r="G231" s="175" t="s">
        <v>221</v>
      </c>
      <c r="H231" s="176">
        <v>125.12000000000001</v>
      </c>
      <c r="I231" s="177"/>
      <c r="J231" s="178">
        <f>ROUND(I231*H231,2)</f>
        <v>0</v>
      </c>
      <c r="K231" s="174" t="s">
        <v>178</v>
      </c>
      <c r="L231" s="39"/>
      <c r="M231" s="179" t="s">
        <v>1</v>
      </c>
      <c r="N231" s="180" t="s">
        <v>40</v>
      </c>
      <c r="O231" s="77"/>
      <c r="P231" s="181">
        <f>O231*H231</f>
        <v>0</v>
      </c>
      <c r="Q231" s="181">
        <v>0.00182</v>
      </c>
      <c r="R231" s="181">
        <f>Q231*H231</f>
        <v>0.22771840000000002</v>
      </c>
      <c r="S231" s="181">
        <v>0</v>
      </c>
      <c r="T231" s="182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183" t="s">
        <v>189</v>
      </c>
      <c r="AT231" s="183" t="s">
        <v>158</v>
      </c>
      <c r="AU231" s="183" t="s">
        <v>85</v>
      </c>
      <c r="AY231" s="18" t="s">
        <v>155</v>
      </c>
      <c r="BE231" s="184">
        <f>IF(N231="základní",J231,0)</f>
        <v>0</v>
      </c>
      <c r="BF231" s="184">
        <f>IF(N231="snížená",J231,0)</f>
        <v>0</v>
      </c>
      <c r="BG231" s="184">
        <f>IF(N231="zákl. přenesená",J231,0)</f>
        <v>0</v>
      </c>
      <c r="BH231" s="184">
        <f>IF(N231="sníž. přenesená",J231,0)</f>
        <v>0</v>
      </c>
      <c r="BI231" s="184">
        <f>IF(N231="nulová",J231,0)</f>
        <v>0</v>
      </c>
      <c r="BJ231" s="18" t="s">
        <v>83</v>
      </c>
      <c r="BK231" s="184">
        <f>ROUND(I231*H231,2)</f>
        <v>0</v>
      </c>
      <c r="BL231" s="18" t="s">
        <v>189</v>
      </c>
      <c r="BM231" s="183" t="s">
        <v>430</v>
      </c>
    </row>
    <row r="232" s="2" customFormat="1">
      <c r="A232" s="38"/>
      <c r="B232" s="39"/>
      <c r="C232" s="38"/>
      <c r="D232" s="185" t="s">
        <v>165</v>
      </c>
      <c r="E232" s="38"/>
      <c r="F232" s="186" t="s">
        <v>431</v>
      </c>
      <c r="G232" s="38"/>
      <c r="H232" s="38"/>
      <c r="I232" s="187"/>
      <c r="J232" s="38"/>
      <c r="K232" s="38"/>
      <c r="L232" s="39"/>
      <c r="M232" s="188"/>
      <c r="N232" s="189"/>
      <c r="O232" s="77"/>
      <c r="P232" s="77"/>
      <c r="Q232" s="77"/>
      <c r="R232" s="77"/>
      <c r="S232" s="77"/>
      <c r="T232" s="78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8" t="s">
        <v>165</v>
      </c>
      <c r="AU232" s="18" t="s">
        <v>85</v>
      </c>
    </row>
    <row r="233" s="2" customFormat="1" ht="24.15" customHeight="1">
      <c r="A233" s="38"/>
      <c r="B233" s="171"/>
      <c r="C233" s="172" t="s">
        <v>432</v>
      </c>
      <c r="D233" s="172" t="s">
        <v>158</v>
      </c>
      <c r="E233" s="173" t="s">
        <v>433</v>
      </c>
      <c r="F233" s="174" t="s">
        <v>434</v>
      </c>
      <c r="G233" s="175" t="s">
        <v>188</v>
      </c>
      <c r="H233" s="176">
        <v>56.939999999999998</v>
      </c>
      <c r="I233" s="177"/>
      <c r="J233" s="178">
        <f>ROUND(I233*H233,2)</f>
        <v>0</v>
      </c>
      <c r="K233" s="174" t="s">
        <v>1</v>
      </c>
      <c r="L233" s="39"/>
      <c r="M233" s="179" t="s">
        <v>1</v>
      </c>
      <c r="N233" s="180" t="s">
        <v>40</v>
      </c>
      <c r="O233" s="77"/>
      <c r="P233" s="181">
        <f>O233*H233</f>
        <v>0</v>
      </c>
      <c r="Q233" s="181">
        <v>0.0068999999999999999</v>
      </c>
      <c r="R233" s="181">
        <f>Q233*H233</f>
        <v>0.39288599999999996</v>
      </c>
      <c r="S233" s="181">
        <v>0</v>
      </c>
      <c r="T233" s="182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183" t="s">
        <v>163</v>
      </c>
      <c r="AT233" s="183" t="s">
        <v>158</v>
      </c>
      <c r="AU233" s="183" t="s">
        <v>85</v>
      </c>
      <c r="AY233" s="18" t="s">
        <v>155</v>
      </c>
      <c r="BE233" s="184">
        <f>IF(N233="základní",J233,0)</f>
        <v>0</v>
      </c>
      <c r="BF233" s="184">
        <f>IF(N233="snížená",J233,0)</f>
        <v>0</v>
      </c>
      <c r="BG233" s="184">
        <f>IF(N233="zákl. přenesená",J233,0)</f>
        <v>0</v>
      </c>
      <c r="BH233" s="184">
        <f>IF(N233="sníž. přenesená",J233,0)</f>
        <v>0</v>
      </c>
      <c r="BI233" s="184">
        <f>IF(N233="nulová",J233,0)</f>
        <v>0</v>
      </c>
      <c r="BJ233" s="18" t="s">
        <v>83</v>
      </c>
      <c r="BK233" s="184">
        <f>ROUND(I233*H233,2)</f>
        <v>0</v>
      </c>
      <c r="BL233" s="18" t="s">
        <v>163</v>
      </c>
      <c r="BM233" s="183" t="s">
        <v>435</v>
      </c>
    </row>
    <row r="234" s="13" customFormat="1">
      <c r="A234" s="13"/>
      <c r="B234" s="190"/>
      <c r="C234" s="13"/>
      <c r="D234" s="191" t="s">
        <v>192</v>
      </c>
      <c r="E234" s="192" t="s">
        <v>1</v>
      </c>
      <c r="F234" s="193" t="s">
        <v>436</v>
      </c>
      <c r="G234" s="13"/>
      <c r="H234" s="194">
        <v>6.54</v>
      </c>
      <c r="I234" s="195"/>
      <c r="J234" s="13"/>
      <c r="K234" s="13"/>
      <c r="L234" s="190"/>
      <c r="M234" s="196"/>
      <c r="N234" s="197"/>
      <c r="O234" s="197"/>
      <c r="P234" s="197"/>
      <c r="Q234" s="197"/>
      <c r="R234" s="197"/>
      <c r="S234" s="197"/>
      <c r="T234" s="19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92" t="s">
        <v>192</v>
      </c>
      <c r="AU234" s="192" t="s">
        <v>85</v>
      </c>
      <c r="AV234" s="13" t="s">
        <v>85</v>
      </c>
      <c r="AW234" s="13" t="s">
        <v>31</v>
      </c>
      <c r="AX234" s="13" t="s">
        <v>75</v>
      </c>
      <c r="AY234" s="192" t="s">
        <v>155</v>
      </c>
    </row>
    <row r="235" s="13" customFormat="1">
      <c r="A235" s="13"/>
      <c r="B235" s="190"/>
      <c r="C235" s="13"/>
      <c r="D235" s="191" t="s">
        <v>192</v>
      </c>
      <c r="E235" s="192" t="s">
        <v>1</v>
      </c>
      <c r="F235" s="193" t="s">
        <v>437</v>
      </c>
      <c r="G235" s="13"/>
      <c r="H235" s="194">
        <v>50.399999999999999</v>
      </c>
      <c r="I235" s="195"/>
      <c r="J235" s="13"/>
      <c r="K235" s="13"/>
      <c r="L235" s="190"/>
      <c r="M235" s="196"/>
      <c r="N235" s="197"/>
      <c r="O235" s="197"/>
      <c r="P235" s="197"/>
      <c r="Q235" s="197"/>
      <c r="R235" s="197"/>
      <c r="S235" s="197"/>
      <c r="T235" s="198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92" t="s">
        <v>192</v>
      </c>
      <c r="AU235" s="192" t="s">
        <v>85</v>
      </c>
      <c r="AV235" s="13" t="s">
        <v>85</v>
      </c>
      <c r="AW235" s="13" t="s">
        <v>31</v>
      </c>
      <c r="AX235" s="13" t="s">
        <v>75</v>
      </c>
      <c r="AY235" s="192" t="s">
        <v>155</v>
      </c>
    </row>
    <row r="236" s="14" customFormat="1">
      <c r="A236" s="14"/>
      <c r="B236" s="199"/>
      <c r="C236" s="14"/>
      <c r="D236" s="191" t="s">
        <v>192</v>
      </c>
      <c r="E236" s="200" t="s">
        <v>1</v>
      </c>
      <c r="F236" s="201" t="s">
        <v>194</v>
      </c>
      <c r="G236" s="14"/>
      <c r="H236" s="202">
        <v>56.939999999999998</v>
      </c>
      <c r="I236" s="203"/>
      <c r="J236" s="14"/>
      <c r="K236" s="14"/>
      <c r="L236" s="199"/>
      <c r="M236" s="204"/>
      <c r="N236" s="205"/>
      <c r="O236" s="205"/>
      <c r="P236" s="205"/>
      <c r="Q236" s="205"/>
      <c r="R236" s="205"/>
      <c r="S236" s="205"/>
      <c r="T236" s="206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00" t="s">
        <v>192</v>
      </c>
      <c r="AU236" s="200" t="s">
        <v>85</v>
      </c>
      <c r="AV236" s="14" t="s">
        <v>163</v>
      </c>
      <c r="AW236" s="14" t="s">
        <v>31</v>
      </c>
      <c r="AX236" s="14" t="s">
        <v>83</v>
      </c>
      <c r="AY236" s="200" t="s">
        <v>155</v>
      </c>
    </row>
    <row r="237" s="2" customFormat="1" ht="33" customHeight="1">
      <c r="A237" s="38"/>
      <c r="B237" s="171"/>
      <c r="C237" s="172" t="s">
        <v>438</v>
      </c>
      <c r="D237" s="172" t="s">
        <v>158</v>
      </c>
      <c r="E237" s="173" t="s">
        <v>439</v>
      </c>
      <c r="F237" s="174" t="s">
        <v>440</v>
      </c>
      <c r="G237" s="175" t="s">
        <v>221</v>
      </c>
      <c r="H237" s="176">
        <v>135.12000000000001</v>
      </c>
      <c r="I237" s="177"/>
      <c r="J237" s="178">
        <f>ROUND(I237*H237,2)</f>
        <v>0</v>
      </c>
      <c r="K237" s="174" t="s">
        <v>178</v>
      </c>
      <c r="L237" s="39"/>
      <c r="M237" s="179" t="s">
        <v>1</v>
      </c>
      <c r="N237" s="180" t="s">
        <v>40</v>
      </c>
      <c r="O237" s="77"/>
      <c r="P237" s="181">
        <f>O237*H237</f>
        <v>0</v>
      </c>
      <c r="Q237" s="181">
        <v>0.0043800000000000002</v>
      </c>
      <c r="R237" s="181">
        <f>Q237*H237</f>
        <v>0.59182560000000006</v>
      </c>
      <c r="S237" s="181">
        <v>0</v>
      </c>
      <c r="T237" s="182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183" t="s">
        <v>189</v>
      </c>
      <c r="AT237" s="183" t="s">
        <v>158</v>
      </c>
      <c r="AU237" s="183" t="s">
        <v>85</v>
      </c>
      <c r="AY237" s="18" t="s">
        <v>155</v>
      </c>
      <c r="BE237" s="184">
        <f>IF(N237="základní",J237,0)</f>
        <v>0</v>
      </c>
      <c r="BF237" s="184">
        <f>IF(N237="snížená",J237,0)</f>
        <v>0</v>
      </c>
      <c r="BG237" s="184">
        <f>IF(N237="zákl. přenesená",J237,0)</f>
        <v>0</v>
      </c>
      <c r="BH237" s="184">
        <f>IF(N237="sníž. přenesená",J237,0)</f>
        <v>0</v>
      </c>
      <c r="BI237" s="184">
        <f>IF(N237="nulová",J237,0)</f>
        <v>0</v>
      </c>
      <c r="BJ237" s="18" t="s">
        <v>83</v>
      </c>
      <c r="BK237" s="184">
        <f>ROUND(I237*H237,2)</f>
        <v>0</v>
      </c>
      <c r="BL237" s="18" t="s">
        <v>189</v>
      </c>
      <c r="BM237" s="183" t="s">
        <v>441</v>
      </c>
    </row>
    <row r="238" s="2" customFormat="1">
      <c r="A238" s="38"/>
      <c r="B238" s="39"/>
      <c r="C238" s="38"/>
      <c r="D238" s="185" t="s">
        <v>165</v>
      </c>
      <c r="E238" s="38"/>
      <c r="F238" s="186" t="s">
        <v>442</v>
      </c>
      <c r="G238" s="38"/>
      <c r="H238" s="38"/>
      <c r="I238" s="187"/>
      <c r="J238" s="38"/>
      <c r="K238" s="38"/>
      <c r="L238" s="39"/>
      <c r="M238" s="188"/>
      <c r="N238" s="189"/>
      <c r="O238" s="77"/>
      <c r="P238" s="77"/>
      <c r="Q238" s="77"/>
      <c r="R238" s="77"/>
      <c r="S238" s="77"/>
      <c r="T238" s="78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8" t="s">
        <v>165</v>
      </c>
      <c r="AU238" s="18" t="s">
        <v>85</v>
      </c>
    </row>
    <row r="239" s="2" customFormat="1" ht="33" customHeight="1">
      <c r="A239" s="38"/>
      <c r="B239" s="171"/>
      <c r="C239" s="172" t="s">
        <v>443</v>
      </c>
      <c r="D239" s="172" t="s">
        <v>158</v>
      </c>
      <c r="E239" s="173" t="s">
        <v>444</v>
      </c>
      <c r="F239" s="174" t="s">
        <v>445</v>
      </c>
      <c r="G239" s="175" t="s">
        <v>221</v>
      </c>
      <c r="H239" s="176">
        <v>34.32</v>
      </c>
      <c r="I239" s="177"/>
      <c r="J239" s="178">
        <f>ROUND(I239*H239,2)</f>
        <v>0</v>
      </c>
      <c r="K239" s="174" t="s">
        <v>162</v>
      </c>
      <c r="L239" s="39"/>
      <c r="M239" s="179" t="s">
        <v>1</v>
      </c>
      <c r="N239" s="180" t="s">
        <v>40</v>
      </c>
      <c r="O239" s="77"/>
      <c r="P239" s="181">
        <f>O239*H239</f>
        <v>0</v>
      </c>
      <c r="Q239" s="181">
        <v>0.0058399999999999997</v>
      </c>
      <c r="R239" s="181">
        <f>Q239*H239</f>
        <v>0.20042879999999999</v>
      </c>
      <c r="S239" s="181">
        <v>0</v>
      </c>
      <c r="T239" s="182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183" t="s">
        <v>189</v>
      </c>
      <c r="AT239" s="183" t="s">
        <v>158</v>
      </c>
      <c r="AU239" s="183" t="s">
        <v>85</v>
      </c>
      <c r="AY239" s="18" t="s">
        <v>155</v>
      </c>
      <c r="BE239" s="184">
        <f>IF(N239="základní",J239,0)</f>
        <v>0</v>
      </c>
      <c r="BF239" s="184">
        <f>IF(N239="snížená",J239,0)</f>
        <v>0</v>
      </c>
      <c r="BG239" s="184">
        <f>IF(N239="zákl. přenesená",J239,0)</f>
        <v>0</v>
      </c>
      <c r="BH239" s="184">
        <f>IF(N239="sníž. přenesená",J239,0)</f>
        <v>0</v>
      </c>
      <c r="BI239" s="184">
        <f>IF(N239="nulová",J239,0)</f>
        <v>0</v>
      </c>
      <c r="BJ239" s="18" t="s">
        <v>83</v>
      </c>
      <c r="BK239" s="184">
        <f>ROUND(I239*H239,2)</f>
        <v>0</v>
      </c>
      <c r="BL239" s="18" t="s">
        <v>189</v>
      </c>
      <c r="BM239" s="183" t="s">
        <v>446</v>
      </c>
    </row>
    <row r="240" s="2" customFormat="1">
      <c r="A240" s="38"/>
      <c r="B240" s="39"/>
      <c r="C240" s="38"/>
      <c r="D240" s="185" t="s">
        <v>165</v>
      </c>
      <c r="E240" s="38"/>
      <c r="F240" s="186" t="s">
        <v>447</v>
      </c>
      <c r="G240" s="38"/>
      <c r="H240" s="38"/>
      <c r="I240" s="187"/>
      <c r="J240" s="38"/>
      <c r="K240" s="38"/>
      <c r="L240" s="39"/>
      <c r="M240" s="188"/>
      <c r="N240" s="189"/>
      <c r="O240" s="77"/>
      <c r="P240" s="77"/>
      <c r="Q240" s="77"/>
      <c r="R240" s="77"/>
      <c r="S240" s="77"/>
      <c r="T240" s="78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8" t="s">
        <v>165</v>
      </c>
      <c r="AU240" s="18" t="s">
        <v>85</v>
      </c>
    </row>
    <row r="241" s="2" customFormat="1" ht="33" customHeight="1">
      <c r="A241" s="38"/>
      <c r="B241" s="171"/>
      <c r="C241" s="172" t="s">
        <v>448</v>
      </c>
      <c r="D241" s="172" t="s">
        <v>158</v>
      </c>
      <c r="E241" s="173" t="s">
        <v>449</v>
      </c>
      <c r="F241" s="174" t="s">
        <v>450</v>
      </c>
      <c r="G241" s="175" t="s">
        <v>221</v>
      </c>
      <c r="H241" s="176">
        <v>10</v>
      </c>
      <c r="I241" s="177"/>
      <c r="J241" s="178">
        <f>ROUND(I241*H241,2)</f>
        <v>0</v>
      </c>
      <c r="K241" s="174" t="s">
        <v>178</v>
      </c>
      <c r="L241" s="39"/>
      <c r="M241" s="179" t="s">
        <v>1</v>
      </c>
      <c r="N241" s="180" t="s">
        <v>40</v>
      </c>
      <c r="O241" s="77"/>
      <c r="P241" s="181">
        <f>O241*H241</f>
        <v>0</v>
      </c>
      <c r="Q241" s="181">
        <v>0.0043600000000000002</v>
      </c>
      <c r="R241" s="181">
        <f>Q241*H241</f>
        <v>0.0436</v>
      </c>
      <c r="S241" s="181">
        <v>0</v>
      </c>
      <c r="T241" s="182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183" t="s">
        <v>189</v>
      </c>
      <c r="AT241" s="183" t="s">
        <v>158</v>
      </c>
      <c r="AU241" s="183" t="s">
        <v>85</v>
      </c>
      <c r="AY241" s="18" t="s">
        <v>155</v>
      </c>
      <c r="BE241" s="184">
        <f>IF(N241="základní",J241,0)</f>
        <v>0</v>
      </c>
      <c r="BF241" s="184">
        <f>IF(N241="snížená",J241,0)</f>
        <v>0</v>
      </c>
      <c r="BG241" s="184">
        <f>IF(N241="zákl. přenesená",J241,0)</f>
        <v>0</v>
      </c>
      <c r="BH241" s="184">
        <f>IF(N241="sníž. přenesená",J241,0)</f>
        <v>0</v>
      </c>
      <c r="BI241" s="184">
        <f>IF(N241="nulová",J241,0)</f>
        <v>0</v>
      </c>
      <c r="BJ241" s="18" t="s">
        <v>83</v>
      </c>
      <c r="BK241" s="184">
        <f>ROUND(I241*H241,2)</f>
        <v>0</v>
      </c>
      <c r="BL241" s="18" t="s">
        <v>189</v>
      </c>
      <c r="BM241" s="183" t="s">
        <v>451</v>
      </c>
    </row>
    <row r="242" s="2" customFormat="1">
      <c r="A242" s="38"/>
      <c r="B242" s="39"/>
      <c r="C242" s="38"/>
      <c r="D242" s="185" t="s">
        <v>165</v>
      </c>
      <c r="E242" s="38"/>
      <c r="F242" s="186" t="s">
        <v>452</v>
      </c>
      <c r="G242" s="38"/>
      <c r="H242" s="38"/>
      <c r="I242" s="187"/>
      <c r="J242" s="38"/>
      <c r="K242" s="38"/>
      <c r="L242" s="39"/>
      <c r="M242" s="188"/>
      <c r="N242" s="189"/>
      <c r="O242" s="77"/>
      <c r="P242" s="77"/>
      <c r="Q242" s="77"/>
      <c r="R242" s="77"/>
      <c r="S242" s="77"/>
      <c r="T242" s="78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8" t="s">
        <v>165</v>
      </c>
      <c r="AU242" s="18" t="s">
        <v>85</v>
      </c>
    </row>
    <row r="243" s="15" customFormat="1">
      <c r="A243" s="15"/>
      <c r="B243" s="211"/>
      <c r="C243" s="15"/>
      <c r="D243" s="191" t="s">
        <v>192</v>
      </c>
      <c r="E243" s="212" t="s">
        <v>1</v>
      </c>
      <c r="F243" s="213" t="s">
        <v>376</v>
      </c>
      <c r="G243" s="15"/>
      <c r="H243" s="212" t="s">
        <v>1</v>
      </c>
      <c r="I243" s="214"/>
      <c r="J243" s="15"/>
      <c r="K243" s="15"/>
      <c r="L243" s="211"/>
      <c r="M243" s="215"/>
      <c r="N243" s="216"/>
      <c r="O243" s="216"/>
      <c r="P243" s="216"/>
      <c r="Q243" s="216"/>
      <c r="R243" s="216"/>
      <c r="S243" s="216"/>
      <c r="T243" s="217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12" t="s">
        <v>192</v>
      </c>
      <c r="AU243" s="212" t="s">
        <v>85</v>
      </c>
      <c r="AV243" s="15" t="s">
        <v>83</v>
      </c>
      <c r="AW243" s="15" t="s">
        <v>31</v>
      </c>
      <c r="AX243" s="15" t="s">
        <v>75</v>
      </c>
      <c r="AY243" s="212" t="s">
        <v>155</v>
      </c>
    </row>
    <row r="244" s="15" customFormat="1">
      <c r="A244" s="15"/>
      <c r="B244" s="211"/>
      <c r="C244" s="15"/>
      <c r="D244" s="191" t="s">
        <v>192</v>
      </c>
      <c r="E244" s="212" t="s">
        <v>1</v>
      </c>
      <c r="F244" s="213" t="s">
        <v>453</v>
      </c>
      <c r="G244" s="15"/>
      <c r="H244" s="212" t="s">
        <v>1</v>
      </c>
      <c r="I244" s="214"/>
      <c r="J244" s="15"/>
      <c r="K244" s="15"/>
      <c r="L244" s="211"/>
      <c r="M244" s="215"/>
      <c r="N244" s="216"/>
      <c r="O244" s="216"/>
      <c r="P244" s="216"/>
      <c r="Q244" s="216"/>
      <c r="R244" s="216"/>
      <c r="S244" s="216"/>
      <c r="T244" s="217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12" t="s">
        <v>192</v>
      </c>
      <c r="AU244" s="212" t="s">
        <v>85</v>
      </c>
      <c r="AV244" s="15" t="s">
        <v>83</v>
      </c>
      <c r="AW244" s="15" t="s">
        <v>31</v>
      </c>
      <c r="AX244" s="15" t="s">
        <v>75</v>
      </c>
      <c r="AY244" s="212" t="s">
        <v>155</v>
      </c>
    </row>
    <row r="245" s="13" customFormat="1">
      <c r="A245" s="13"/>
      <c r="B245" s="190"/>
      <c r="C245" s="13"/>
      <c r="D245" s="191" t="s">
        <v>192</v>
      </c>
      <c r="E245" s="192" t="s">
        <v>1</v>
      </c>
      <c r="F245" s="193" t="s">
        <v>225</v>
      </c>
      <c r="G245" s="13"/>
      <c r="H245" s="194">
        <v>10</v>
      </c>
      <c r="I245" s="195"/>
      <c r="J245" s="13"/>
      <c r="K245" s="13"/>
      <c r="L245" s="190"/>
      <c r="M245" s="196"/>
      <c r="N245" s="197"/>
      <c r="O245" s="197"/>
      <c r="P245" s="197"/>
      <c r="Q245" s="197"/>
      <c r="R245" s="197"/>
      <c r="S245" s="197"/>
      <c r="T245" s="19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92" t="s">
        <v>192</v>
      </c>
      <c r="AU245" s="192" t="s">
        <v>85</v>
      </c>
      <c r="AV245" s="13" t="s">
        <v>85</v>
      </c>
      <c r="AW245" s="13" t="s">
        <v>31</v>
      </c>
      <c r="AX245" s="13" t="s">
        <v>83</v>
      </c>
      <c r="AY245" s="192" t="s">
        <v>155</v>
      </c>
    </row>
    <row r="246" s="2" customFormat="1" ht="24.15" customHeight="1">
      <c r="A246" s="38"/>
      <c r="B246" s="171"/>
      <c r="C246" s="172" t="s">
        <v>454</v>
      </c>
      <c r="D246" s="172" t="s">
        <v>158</v>
      </c>
      <c r="E246" s="173" t="s">
        <v>455</v>
      </c>
      <c r="F246" s="174" t="s">
        <v>456</v>
      </c>
      <c r="G246" s="175" t="s">
        <v>161</v>
      </c>
      <c r="H246" s="176">
        <v>1.1659999999999999</v>
      </c>
      <c r="I246" s="177"/>
      <c r="J246" s="178">
        <f>ROUND(I246*H246,2)</f>
        <v>0</v>
      </c>
      <c r="K246" s="174" t="s">
        <v>162</v>
      </c>
      <c r="L246" s="39"/>
      <c r="M246" s="179" t="s">
        <v>1</v>
      </c>
      <c r="N246" s="180" t="s">
        <v>40</v>
      </c>
      <c r="O246" s="77"/>
      <c r="P246" s="181">
        <f>O246*H246</f>
        <v>0</v>
      </c>
      <c r="Q246" s="181">
        <v>0</v>
      </c>
      <c r="R246" s="181">
        <f>Q246*H246</f>
        <v>0</v>
      </c>
      <c r="S246" s="181">
        <v>0</v>
      </c>
      <c r="T246" s="182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183" t="s">
        <v>189</v>
      </c>
      <c r="AT246" s="183" t="s">
        <v>158</v>
      </c>
      <c r="AU246" s="183" t="s">
        <v>85</v>
      </c>
      <c r="AY246" s="18" t="s">
        <v>155</v>
      </c>
      <c r="BE246" s="184">
        <f>IF(N246="základní",J246,0)</f>
        <v>0</v>
      </c>
      <c r="BF246" s="184">
        <f>IF(N246="snížená",J246,0)</f>
        <v>0</v>
      </c>
      <c r="BG246" s="184">
        <f>IF(N246="zákl. přenesená",J246,0)</f>
        <v>0</v>
      </c>
      <c r="BH246" s="184">
        <f>IF(N246="sníž. přenesená",J246,0)</f>
        <v>0</v>
      </c>
      <c r="BI246" s="184">
        <f>IF(N246="nulová",J246,0)</f>
        <v>0</v>
      </c>
      <c r="BJ246" s="18" t="s">
        <v>83</v>
      </c>
      <c r="BK246" s="184">
        <f>ROUND(I246*H246,2)</f>
        <v>0</v>
      </c>
      <c r="BL246" s="18" t="s">
        <v>189</v>
      </c>
      <c r="BM246" s="183" t="s">
        <v>457</v>
      </c>
    </row>
    <row r="247" s="2" customFormat="1">
      <c r="A247" s="38"/>
      <c r="B247" s="39"/>
      <c r="C247" s="38"/>
      <c r="D247" s="185" t="s">
        <v>165</v>
      </c>
      <c r="E247" s="38"/>
      <c r="F247" s="186" t="s">
        <v>458</v>
      </c>
      <c r="G247" s="38"/>
      <c r="H247" s="38"/>
      <c r="I247" s="187"/>
      <c r="J247" s="38"/>
      <c r="K247" s="38"/>
      <c r="L247" s="39"/>
      <c r="M247" s="188"/>
      <c r="N247" s="189"/>
      <c r="O247" s="77"/>
      <c r="P247" s="77"/>
      <c r="Q247" s="77"/>
      <c r="R247" s="77"/>
      <c r="S247" s="77"/>
      <c r="T247" s="78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8" t="s">
        <v>165</v>
      </c>
      <c r="AU247" s="18" t="s">
        <v>85</v>
      </c>
    </row>
    <row r="248" s="12" customFormat="1" ht="22.8" customHeight="1">
      <c r="A248" s="12"/>
      <c r="B248" s="158"/>
      <c r="C248" s="12"/>
      <c r="D248" s="159" t="s">
        <v>74</v>
      </c>
      <c r="E248" s="169" t="s">
        <v>459</v>
      </c>
      <c r="F248" s="169" t="s">
        <v>460</v>
      </c>
      <c r="G248" s="12"/>
      <c r="H248" s="12"/>
      <c r="I248" s="161"/>
      <c r="J248" s="170">
        <f>BK248</f>
        <v>0</v>
      </c>
      <c r="K248" s="12"/>
      <c r="L248" s="158"/>
      <c r="M248" s="163"/>
      <c r="N248" s="164"/>
      <c r="O248" s="164"/>
      <c r="P248" s="165">
        <f>SUM(P249:P265)</f>
        <v>0</v>
      </c>
      <c r="Q248" s="164"/>
      <c r="R248" s="165">
        <f>SUM(R249:R265)</f>
        <v>4.4202190999999997</v>
      </c>
      <c r="S248" s="164"/>
      <c r="T248" s="166">
        <f>SUM(T249:T265)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159" t="s">
        <v>85</v>
      </c>
      <c r="AT248" s="167" t="s">
        <v>74</v>
      </c>
      <c r="AU248" s="167" t="s">
        <v>83</v>
      </c>
      <c r="AY248" s="159" t="s">
        <v>155</v>
      </c>
      <c r="BK248" s="168">
        <f>SUM(BK249:BK265)</f>
        <v>0</v>
      </c>
    </row>
    <row r="249" s="2" customFormat="1" ht="24.15" customHeight="1">
      <c r="A249" s="38"/>
      <c r="B249" s="171"/>
      <c r="C249" s="172" t="s">
        <v>461</v>
      </c>
      <c r="D249" s="172" t="s">
        <v>158</v>
      </c>
      <c r="E249" s="173" t="s">
        <v>462</v>
      </c>
      <c r="F249" s="174" t="s">
        <v>463</v>
      </c>
      <c r="G249" s="175" t="s">
        <v>188</v>
      </c>
      <c r="H249" s="176">
        <v>269.69</v>
      </c>
      <c r="I249" s="177"/>
      <c r="J249" s="178">
        <f>ROUND(I249*H249,2)</f>
        <v>0</v>
      </c>
      <c r="K249" s="174" t="s">
        <v>162</v>
      </c>
      <c r="L249" s="39"/>
      <c r="M249" s="179" t="s">
        <v>1</v>
      </c>
      <c r="N249" s="180" t="s">
        <v>40</v>
      </c>
      <c r="O249" s="77"/>
      <c r="P249" s="181">
        <f>O249*H249</f>
        <v>0</v>
      </c>
      <c r="Q249" s="181">
        <v>0</v>
      </c>
      <c r="R249" s="181">
        <f>Q249*H249</f>
        <v>0</v>
      </c>
      <c r="S249" s="181">
        <v>0</v>
      </c>
      <c r="T249" s="182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183" t="s">
        <v>189</v>
      </c>
      <c r="AT249" s="183" t="s">
        <v>158</v>
      </c>
      <c r="AU249" s="183" t="s">
        <v>85</v>
      </c>
      <c r="AY249" s="18" t="s">
        <v>155</v>
      </c>
      <c r="BE249" s="184">
        <f>IF(N249="základní",J249,0)</f>
        <v>0</v>
      </c>
      <c r="BF249" s="184">
        <f>IF(N249="snížená",J249,0)</f>
        <v>0</v>
      </c>
      <c r="BG249" s="184">
        <f>IF(N249="zákl. přenesená",J249,0)</f>
        <v>0</v>
      </c>
      <c r="BH249" s="184">
        <f>IF(N249="sníž. přenesená",J249,0)</f>
        <v>0</v>
      </c>
      <c r="BI249" s="184">
        <f>IF(N249="nulová",J249,0)</f>
        <v>0</v>
      </c>
      <c r="BJ249" s="18" t="s">
        <v>83</v>
      </c>
      <c r="BK249" s="184">
        <f>ROUND(I249*H249,2)</f>
        <v>0</v>
      </c>
      <c r="BL249" s="18" t="s">
        <v>189</v>
      </c>
      <c r="BM249" s="183" t="s">
        <v>464</v>
      </c>
    </row>
    <row r="250" s="2" customFormat="1">
      <c r="A250" s="38"/>
      <c r="B250" s="39"/>
      <c r="C250" s="38"/>
      <c r="D250" s="185" t="s">
        <v>165</v>
      </c>
      <c r="E250" s="38"/>
      <c r="F250" s="186" t="s">
        <v>465</v>
      </c>
      <c r="G250" s="38"/>
      <c r="H250" s="38"/>
      <c r="I250" s="187"/>
      <c r="J250" s="38"/>
      <c r="K250" s="38"/>
      <c r="L250" s="39"/>
      <c r="M250" s="188"/>
      <c r="N250" s="189"/>
      <c r="O250" s="77"/>
      <c r="P250" s="77"/>
      <c r="Q250" s="77"/>
      <c r="R250" s="77"/>
      <c r="S250" s="77"/>
      <c r="T250" s="78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8" t="s">
        <v>165</v>
      </c>
      <c r="AU250" s="18" t="s">
        <v>85</v>
      </c>
    </row>
    <row r="251" s="13" customFormat="1">
      <c r="A251" s="13"/>
      <c r="B251" s="190"/>
      <c r="C251" s="13"/>
      <c r="D251" s="191" t="s">
        <v>192</v>
      </c>
      <c r="E251" s="192" t="s">
        <v>1</v>
      </c>
      <c r="F251" s="193" t="s">
        <v>466</v>
      </c>
      <c r="G251" s="13"/>
      <c r="H251" s="194">
        <v>12.869999999999999</v>
      </c>
      <c r="I251" s="195"/>
      <c r="J251" s="13"/>
      <c r="K251" s="13"/>
      <c r="L251" s="190"/>
      <c r="M251" s="196"/>
      <c r="N251" s="197"/>
      <c r="O251" s="197"/>
      <c r="P251" s="197"/>
      <c r="Q251" s="197"/>
      <c r="R251" s="197"/>
      <c r="S251" s="197"/>
      <c r="T251" s="19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92" t="s">
        <v>192</v>
      </c>
      <c r="AU251" s="192" t="s">
        <v>85</v>
      </c>
      <c r="AV251" s="13" t="s">
        <v>85</v>
      </c>
      <c r="AW251" s="13" t="s">
        <v>31</v>
      </c>
      <c r="AX251" s="13" t="s">
        <v>75</v>
      </c>
      <c r="AY251" s="192" t="s">
        <v>155</v>
      </c>
    </row>
    <row r="252" s="13" customFormat="1">
      <c r="A252" s="13"/>
      <c r="B252" s="190"/>
      <c r="C252" s="13"/>
      <c r="D252" s="191" t="s">
        <v>192</v>
      </c>
      <c r="E252" s="192" t="s">
        <v>1</v>
      </c>
      <c r="F252" s="193" t="s">
        <v>189</v>
      </c>
      <c r="G252" s="13"/>
      <c r="H252" s="194">
        <v>16</v>
      </c>
      <c r="I252" s="195"/>
      <c r="J252" s="13"/>
      <c r="K252" s="13"/>
      <c r="L252" s="190"/>
      <c r="M252" s="196"/>
      <c r="N252" s="197"/>
      <c r="O252" s="197"/>
      <c r="P252" s="197"/>
      <c r="Q252" s="197"/>
      <c r="R252" s="197"/>
      <c r="S252" s="197"/>
      <c r="T252" s="19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92" t="s">
        <v>192</v>
      </c>
      <c r="AU252" s="192" t="s">
        <v>85</v>
      </c>
      <c r="AV252" s="13" t="s">
        <v>85</v>
      </c>
      <c r="AW252" s="13" t="s">
        <v>31</v>
      </c>
      <c r="AX252" s="13" t="s">
        <v>75</v>
      </c>
      <c r="AY252" s="192" t="s">
        <v>155</v>
      </c>
    </row>
    <row r="253" s="13" customFormat="1">
      <c r="A253" s="13"/>
      <c r="B253" s="190"/>
      <c r="C253" s="13"/>
      <c r="D253" s="191" t="s">
        <v>192</v>
      </c>
      <c r="E253" s="192" t="s">
        <v>1</v>
      </c>
      <c r="F253" s="193" t="s">
        <v>467</v>
      </c>
      <c r="G253" s="13"/>
      <c r="H253" s="194">
        <v>2.7999999999999998</v>
      </c>
      <c r="I253" s="195"/>
      <c r="J253" s="13"/>
      <c r="K253" s="13"/>
      <c r="L253" s="190"/>
      <c r="M253" s="196"/>
      <c r="N253" s="197"/>
      <c r="O253" s="197"/>
      <c r="P253" s="197"/>
      <c r="Q253" s="197"/>
      <c r="R253" s="197"/>
      <c r="S253" s="197"/>
      <c r="T253" s="19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92" t="s">
        <v>192</v>
      </c>
      <c r="AU253" s="192" t="s">
        <v>85</v>
      </c>
      <c r="AV253" s="13" t="s">
        <v>85</v>
      </c>
      <c r="AW253" s="13" t="s">
        <v>31</v>
      </c>
      <c r="AX253" s="13" t="s">
        <v>75</v>
      </c>
      <c r="AY253" s="192" t="s">
        <v>155</v>
      </c>
    </row>
    <row r="254" s="13" customFormat="1">
      <c r="A254" s="13"/>
      <c r="B254" s="190"/>
      <c r="C254" s="13"/>
      <c r="D254" s="191" t="s">
        <v>192</v>
      </c>
      <c r="E254" s="192" t="s">
        <v>1</v>
      </c>
      <c r="F254" s="193" t="s">
        <v>467</v>
      </c>
      <c r="G254" s="13"/>
      <c r="H254" s="194">
        <v>2.7999999999999998</v>
      </c>
      <c r="I254" s="195"/>
      <c r="J254" s="13"/>
      <c r="K254" s="13"/>
      <c r="L254" s="190"/>
      <c r="M254" s="196"/>
      <c r="N254" s="197"/>
      <c r="O254" s="197"/>
      <c r="P254" s="197"/>
      <c r="Q254" s="197"/>
      <c r="R254" s="197"/>
      <c r="S254" s="197"/>
      <c r="T254" s="19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92" t="s">
        <v>192</v>
      </c>
      <c r="AU254" s="192" t="s">
        <v>85</v>
      </c>
      <c r="AV254" s="13" t="s">
        <v>85</v>
      </c>
      <c r="AW254" s="13" t="s">
        <v>31</v>
      </c>
      <c r="AX254" s="13" t="s">
        <v>75</v>
      </c>
      <c r="AY254" s="192" t="s">
        <v>155</v>
      </c>
    </row>
    <row r="255" s="13" customFormat="1">
      <c r="A255" s="13"/>
      <c r="B255" s="190"/>
      <c r="C255" s="13"/>
      <c r="D255" s="191" t="s">
        <v>192</v>
      </c>
      <c r="E255" s="192" t="s">
        <v>1</v>
      </c>
      <c r="F255" s="193" t="s">
        <v>468</v>
      </c>
      <c r="G255" s="13"/>
      <c r="H255" s="194">
        <v>38.909999999999997</v>
      </c>
      <c r="I255" s="195"/>
      <c r="J255" s="13"/>
      <c r="K255" s="13"/>
      <c r="L255" s="190"/>
      <c r="M255" s="196"/>
      <c r="N255" s="197"/>
      <c r="O255" s="197"/>
      <c r="P255" s="197"/>
      <c r="Q255" s="197"/>
      <c r="R255" s="197"/>
      <c r="S255" s="197"/>
      <c r="T255" s="19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92" t="s">
        <v>192</v>
      </c>
      <c r="AU255" s="192" t="s">
        <v>85</v>
      </c>
      <c r="AV255" s="13" t="s">
        <v>85</v>
      </c>
      <c r="AW255" s="13" t="s">
        <v>31</v>
      </c>
      <c r="AX255" s="13" t="s">
        <v>75</v>
      </c>
      <c r="AY255" s="192" t="s">
        <v>155</v>
      </c>
    </row>
    <row r="256" s="13" customFormat="1">
      <c r="A256" s="13"/>
      <c r="B256" s="190"/>
      <c r="C256" s="13"/>
      <c r="D256" s="191" t="s">
        <v>192</v>
      </c>
      <c r="E256" s="192" t="s">
        <v>1</v>
      </c>
      <c r="F256" s="193" t="s">
        <v>268</v>
      </c>
      <c r="G256" s="13"/>
      <c r="H256" s="194">
        <v>6.8099999999999996</v>
      </c>
      <c r="I256" s="195"/>
      <c r="J256" s="13"/>
      <c r="K256" s="13"/>
      <c r="L256" s="190"/>
      <c r="M256" s="196"/>
      <c r="N256" s="197"/>
      <c r="O256" s="197"/>
      <c r="P256" s="197"/>
      <c r="Q256" s="197"/>
      <c r="R256" s="197"/>
      <c r="S256" s="197"/>
      <c r="T256" s="19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92" t="s">
        <v>192</v>
      </c>
      <c r="AU256" s="192" t="s">
        <v>85</v>
      </c>
      <c r="AV256" s="13" t="s">
        <v>85</v>
      </c>
      <c r="AW256" s="13" t="s">
        <v>31</v>
      </c>
      <c r="AX256" s="13" t="s">
        <v>75</v>
      </c>
      <c r="AY256" s="192" t="s">
        <v>155</v>
      </c>
    </row>
    <row r="257" s="13" customFormat="1">
      <c r="A257" s="13"/>
      <c r="B257" s="190"/>
      <c r="C257" s="13"/>
      <c r="D257" s="191" t="s">
        <v>192</v>
      </c>
      <c r="E257" s="192" t="s">
        <v>1</v>
      </c>
      <c r="F257" s="193" t="s">
        <v>469</v>
      </c>
      <c r="G257" s="13"/>
      <c r="H257" s="194">
        <v>28.219999999999999</v>
      </c>
      <c r="I257" s="195"/>
      <c r="J257" s="13"/>
      <c r="K257" s="13"/>
      <c r="L257" s="190"/>
      <c r="M257" s="196"/>
      <c r="N257" s="197"/>
      <c r="O257" s="197"/>
      <c r="P257" s="197"/>
      <c r="Q257" s="197"/>
      <c r="R257" s="197"/>
      <c r="S257" s="197"/>
      <c r="T257" s="19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192" t="s">
        <v>192</v>
      </c>
      <c r="AU257" s="192" t="s">
        <v>85</v>
      </c>
      <c r="AV257" s="13" t="s">
        <v>85</v>
      </c>
      <c r="AW257" s="13" t="s">
        <v>31</v>
      </c>
      <c r="AX257" s="13" t="s">
        <v>75</v>
      </c>
      <c r="AY257" s="192" t="s">
        <v>155</v>
      </c>
    </row>
    <row r="258" s="13" customFormat="1">
      <c r="A258" s="13"/>
      <c r="B258" s="190"/>
      <c r="C258" s="13"/>
      <c r="D258" s="191" t="s">
        <v>192</v>
      </c>
      <c r="E258" s="192" t="s">
        <v>1</v>
      </c>
      <c r="F258" s="193" t="s">
        <v>470</v>
      </c>
      <c r="G258" s="13"/>
      <c r="H258" s="194">
        <v>161.28</v>
      </c>
      <c r="I258" s="195"/>
      <c r="J258" s="13"/>
      <c r="K258" s="13"/>
      <c r="L258" s="190"/>
      <c r="M258" s="196"/>
      <c r="N258" s="197"/>
      <c r="O258" s="197"/>
      <c r="P258" s="197"/>
      <c r="Q258" s="197"/>
      <c r="R258" s="197"/>
      <c r="S258" s="197"/>
      <c r="T258" s="19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92" t="s">
        <v>192</v>
      </c>
      <c r="AU258" s="192" t="s">
        <v>85</v>
      </c>
      <c r="AV258" s="13" t="s">
        <v>85</v>
      </c>
      <c r="AW258" s="13" t="s">
        <v>31</v>
      </c>
      <c r="AX258" s="13" t="s">
        <v>75</v>
      </c>
      <c r="AY258" s="192" t="s">
        <v>155</v>
      </c>
    </row>
    <row r="259" s="14" customFormat="1">
      <c r="A259" s="14"/>
      <c r="B259" s="199"/>
      <c r="C259" s="14"/>
      <c r="D259" s="191" t="s">
        <v>192</v>
      </c>
      <c r="E259" s="200" t="s">
        <v>1</v>
      </c>
      <c r="F259" s="201" t="s">
        <v>194</v>
      </c>
      <c r="G259" s="14"/>
      <c r="H259" s="202">
        <v>269.69</v>
      </c>
      <c r="I259" s="203"/>
      <c r="J259" s="14"/>
      <c r="K259" s="14"/>
      <c r="L259" s="199"/>
      <c r="M259" s="204"/>
      <c r="N259" s="205"/>
      <c r="O259" s="205"/>
      <c r="P259" s="205"/>
      <c r="Q259" s="205"/>
      <c r="R259" s="205"/>
      <c r="S259" s="205"/>
      <c r="T259" s="206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00" t="s">
        <v>192</v>
      </c>
      <c r="AU259" s="200" t="s">
        <v>85</v>
      </c>
      <c r="AV259" s="14" t="s">
        <v>163</v>
      </c>
      <c r="AW259" s="14" t="s">
        <v>31</v>
      </c>
      <c r="AX259" s="14" t="s">
        <v>83</v>
      </c>
      <c r="AY259" s="200" t="s">
        <v>155</v>
      </c>
    </row>
    <row r="260" s="2" customFormat="1" ht="21.75" customHeight="1">
      <c r="A260" s="38"/>
      <c r="B260" s="171"/>
      <c r="C260" s="218" t="s">
        <v>471</v>
      </c>
      <c r="D260" s="218" t="s">
        <v>244</v>
      </c>
      <c r="E260" s="219" t="s">
        <v>472</v>
      </c>
      <c r="F260" s="220" t="s">
        <v>473</v>
      </c>
      <c r="G260" s="221" t="s">
        <v>188</v>
      </c>
      <c r="H260" s="222">
        <v>296.65899999999999</v>
      </c>
      <c r="I260" s="223"/>
      <c r="J260" s="224">
        <f>ROUND(I260*H260,2)</f>
        <v>0</v>
      </c>
      <c r="K260" s="220" t="s">
        <v>162</v>
      </c>
      <c r="L260" s="225"/>
      <c r="M260" s="226" t="s">
        <v>1</v>
      </c>
      <c r="N260" s="227" t="s">
        <v>40</v>
      </c>
      <c r="O260" s="77"/>
      <c r="P260" s="181">
        <f>O260*H260</f>
        <v>0</v>
      </c>
      <c r="Q260" s="181">
        <v>0.0149</v>
      </c>
      <c r="R260" s="181">
        <f>Q260*H260</f>
        <v>4.4202190999999997</v>
      </c>
      <c r="S260" s="181">
        <v>0</v>
      </c>
      <c r="T260" s="182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183" t="s">
        <v>298</v>
      </c>
      <c r="AT260" s="183" t="s">
        <v>244</v>
      </c>
      <c r="AU260" s="183" t="s">
        <v>85</v>
      </c>
      <c r="AY260" s="18" t="s">
        <v>155</v>
      </c>
      <c r="BE260" s="184">
        <f>IF(N260="základní",J260,0)</f>
        <v>0</v>
      </c>
      <c r="BF260" s="184">
        <f>IF(N260="snížená",J260,0)</f>
        <v>0</v>
      </c>
      <c r="BG260" s="184">
        <f>IF(N260="zákl. přenesená",J260,0)</f>
        <v>0</v>
      </c>
      <c r="BH260" s="184">
        <f>IF(N260="sníž. přenesená",J260,0)</f>
        <v>0</v>
      </c>
      <c r="BI260" s="184">
        <f>IF(N260="nulová",J260,0)</f>
        <v>0</v>
      </c>
      <c r="BJ260" s="18" t="s">
        <v>83</v>
      </c>
      <c r="BK260" s="184">
        <f>ROUND(I260*H260,2)</f>
        <v>0</v>
      </c>
      <c r="BL260" s="18" t="s">
        <v>189</v>
      </c>
      <c r="BM260" s="183" t="s">
        <v>474</v>
      </c>
    </row>
    <row r="261" s="13" customFormat="1">
      <c r="A261" s="13"/>
      <c r="B261" s="190"/>
      <c r="C261" s="13"/>
      <c r="D261" s="191" t="s">
        <v>192</v>
      </c>
      <c r="E261" s="13"/>
      <c r="F261" s="193" t="s">
        <v>475</v>
      </c>
      <c r="G261" s="13"/>
      <c r="H261" s="194">
        <v>296.65899999999999</v>
      </c>
      <c r="I261" s="195"/>
      <c r="J261" s="13"/>
      <c r="K261" s="13"/>
      <c r="L261" s="190"/>
      <c r="M261" s="196"/>
      <c r="N261" s="197"/>
      <c r="O261" s="197"/>
      <c r="P261" s="197"/>
      <c r="Q261" s="197"/>
      <c r="R261" s="197"/>
      <c r="S261" s="197"/>
      <c r="T261" s="19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92" t="s">
        <v>192</v>
      </c>
      <c r="AU261" s="192" t="s">
        <v>85</v>
      </c>
      <c r="AV261" s="13" t="s">
        <v>85</v>
      </c>
      <c r="AW261" s="13" t="s">
        <v>3</v>
      </c>
      <c r="AX261" s="13" t="s">
        <v>83</v>
      </c>
      <c r="AY261" s="192" t="s">
        <v>155</v>
      </c>
    </row>
    <row r="262" s="2" customFormat="1" ht="16.5" customHeight="1">
      <c r="A262" s="38"/>
      <c r="B262" s="171"/>
      <c r="C262" s="172" t="s">
        <v>476</v>
      </c>
      <c r="D262" s="172" t="s">
        <v>158</v>
      </c>
      <c r="E262" s="173" t="s">
        <v>477</v>
      </c>
      <c r="F262" s="174" t="s">
        <v>478</v>
      </c>
      <c r="G262" s="175" t="s">
        <v>362</v>
      </c>
      <c r="H262" s="176">
        <v>6.2160000000000002</v>
      </c>
      <c r="I262" s="177"/>
      <c r="J262" s="178">
        <f>ROUND(I262*H262,2)</f>
        <v>0</v>
      </c>
      <c r="K262" s="174" t="s">
        <v>1</v>
      </c>
      <c r="L262" s="39"/>
      <c r="M262" s="179" t="s">
        <v>1</v>
      </c>
      <c r="N262" s="180" t="s">
        <v>40</v>
      </c>
      <c r="O262" s="77"/>
      <c r="P262" s="181">
        <f>O262*H262</f>
        <v>0</v>
      </c>
      <c r="Q262" s="181">
        <v>0</v>
      </c>
      <c r="R262" s="181">
        <f>Q262*H262</f>
        <v>0</v>
      </c>
      <c r="S262" s="181">
        <v>0</v>
      </c>
      <c r="T262" s="182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183" t="s">
        <v>189</v>
      </c>
      <c r="AT262" s="183" t="s">
        <v>158</v>
      </c>
      <c r="AU262" s="183" t="s">
        <v>85</v>
      </c>
      <c r="AY262" s="18" t="s">
        <v>155</v>
      </c>
      <c r="BE262" s="184">
        <f>IF(N262="základní",J262,0)</f>
        <v>0</v>
      </c>
      <c r="BF262" s="184">
        <f>IF(N262="snížená",J262,0)</f>
        <v>0</v>
      </c>
      <c r="BG262" s="184">
        <f>IF(N262="zákl. přenesená",J262,0)</f>
        <v>0</v>
      </c>
      <c r="BH262" s="184">
        <f>IF(N262="sníž. přenesená",J262,0)</f>
        <v>0</v>
      </c>
      <c r="BI262" s="184">
        <f>IF(N262="nulová",J262,0)</f>
        <v>0</v>
      </c>
      <c r="BJ262" s="18" t="s">
        <v>83</v>
      </c>
      <c r="BK262" s="184">
        <f>ROUND(I262*H262,2)</f>
        <v>0</v>
      </c>
      <c r="BL262" s="18" t="s">
        <v>189</v>
      </c>
      <c r="BM262" s="183" t="s">
        <v>479</v>
      </c>
    </row>
    <row r="263" s="13" customFormat="1">
      <c r="A263" s="13"/>
      <c r="B263" s="190"/>
      <c r="C263" s="13"/>
      <c r="D263" s="191" t="s">
        <v>192</v>
      </c>
      <c r="E263" s="192" t="s">
        <v>1</v>
      </c>
      <c r="F263" s="193" t="s">
        <v>480</v>
      </c>
      <c r="G263" s="13"/>
      <c r="H263" s="194">
        <v>6.2160000000000002</v>
      </c>
      <c r="I263" s="195"/>
      <c r="J263" s="13"/>
      <c r="K263" s="13"/>
      <c r="L263" s="190"/>
      <c r="M263" s="196"/>
      <c r="N263" s="197"/>
      <c r="O263" s="197"/>
      <c r="P263" s="197"/>
      <c r="Q263" s="197"/>
      <c r="R263" s="197"/>
      <c r="S263" s="197"/>
      <c r="T263" s="19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92" t="s">
        <v>192</v>
      </c>
      <c r="AU263" s="192" t="s">
        <v>85</v>
      </c>
      <c r="AV263" s="13" t="s">
        <v>85</v>
      </c>
      <c r="AW263" s="13" t="s">
        <v>31</v>
      </c>
      <c r="AX263" s="13" t="s">
        <v>83</v>
      </c>
      <c r="AY263" s="192" t="s">
        <v>155</v>
      </c>
    </row>
    <row r="264" s="2" customFormat="1" ht="24.15" customHeight="1">
      <c r="A264" s="38"/>
      <c r="B264" s="171"/>
      <c r="C264" s="172" t="s">
        <v>481</v>
      </c>
      <c r="D264" s="172" t="s">
        <v>158</v>
      </c>
      <c r="E264" s="173" t="s">
        <v>482</v>
      </c>
      <c r="F264" s="174" t="s">
        <v>483</v>
      </c>
      <c r="G264" s="175" t="s">
        <v>161</v>
      </c>
      <c r="H264" s="176">
        <v>4.4199999999999999</v>
      </c>
      <c r="I264" s="177"/>
      <c r="J264" s="178">
        <f>ROUND(I264*H264,2)</f>
        <v>0</v>
      </c>
      <c r="K264" s="174" t="s">
        <v>162</v>
      </c>
      <c r="L264" s="39"/>
      <c r="M264" s="179" t="s">
        <v>1</v>
      </c>
      <c r="N264" s="180" t="s">
        <v>40</v>
      </c>
      <c r="O264" s="77"/>
      <c r="P264" s="181">
        <f>O264*H264</f>
        <v>0</v>
      </c>
      <c r="Q264" s="181">
        <v>0</v>
      </c>
      <c r="R264" s="181">
        <f>Q264*H264</f>
        <v>0</v>
      </c>
      <c r="S264" s="181">
        <v>0</v>
      </c>
      <c r="T264" s="182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183" t="s">
        <v>189</v>
      </c>
      <c r="AT264" s="183" t="s">
        <v>158</v>
      </c>
      <c r="AU264" s="183" t="s">
        <v>85</v>
      </c>
      <c r="AY264" s="18" t="s">
        <v>155</v>
      </c>
      <c r="BE264" s="184">
        <f>IF(N264="základní",J264,0)</f>
        <v>0</v>
      </c>
      <c r="BF264" s="184">
        <f>IF(N264="snížená",J264,0)</f>
        <v>0</v>
      </c>
      <c r="BG264" s="184">
        <f>IF(N264="zákl. přenesená",J264,0)</f>
        <v>0</v>
      </c>
      <c r="BH264" s="184">
        <f>IF(N264="sníž. přenesená",J264,0)</f>
        <v>0</v>
      </c>
      <c r="BI264" s="184">
        <f>IF(N264="nulová",J264,0)</f>
        <v>0</v>
      </c>
      <c r="BJ264" s="18" t="s">
        <v>83</v>
      </c>
      <c r="BK264" s="184">
        <f>ROUND(I264*H264,2)</f>
        <v>0</v>
      </c>
      <c r="BL264" s="18" t="s">
        <v>189</v>
      </c>
      <c r="BM264" s="183" t="s">
        <v>484</v>
      </c>
    </row>
    <row r="265" s="2" customFormat="1">
      <c r="A265" s="38"/>
      <c r="B265" s="39"/>
      <c r="C265" s="38"/>
      <c r="D265" s="185" t="s">
        <v>165</v>
      </c>
      <c r="E265" s="38"/>
      <c r="F265" s="186" t="s">
        <v>485</v>
      </c>
      <c r="G265" s="38"/>
      <c r="H265" s="38"/>
      <c r="I265" s="187"/>
      <c r="J265" s="38"/>
      <c r="K265" s="38"/>
      <c r="L265" s="39"/>
      <c r="M265" s="188"/>
      <c r="N265" s="189"/>
      <c r="O265" s="77"/>
      <c r="P265" s="77"/>
      <c r="Q265" s="77"/>
      <c r="R265" s="77"/>
      <c r="S265" s="77"/>
      <c r="T265" s="78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8" t="s">
        <v>165</v>
      </c>
      <c r="AU265" s="18" t="s">
        <v>85</v>
      </c>
    </row>
    <row r="266" s="12" customFormat="1" ht="25.92" customHeight="1">
      <c r="A266" s="12"/>
      <c r="B266" s="158"/>
      <c r="C266" s="12"/>
      <c r="D266" s="159" t="s">
        <v>74</v>
      </c>
      <c r="E266" s="160" t="s">
        <v>486</v>
      </c>
      <c r="F266" s="160" t="s">
        <v>487</v>
      </c>
      <c r="G266" s="12"/>
      <c r="H266" s="12"/>
      <c r="I266" s="161"/>
      <c r="J266" s="162">
        <f>BK266</f>
        <v>0</v>
      </c>
      <c r="K266" s="12"/>
      <c r="L266" s="158"/>
      <c r="M266" s="163"/>
      <c r="N266" s="164"/>
      <c r="O266" s="164"/>
      <c r="P266" s="165">
        <f>P267</f>
        <v>0</v>
      </c>
      <c r="Q266" s="164"/>
      <c r="R266" s="165">
        <f>R267</f>
        <v>0</v>
      </c>
      <c r="S266" s="164"/>
      <c r="T266" s="166">
        <f>T267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159" t="s">
        <v>185</v>
      </c>
      <c r="AT266" s="167" t="s">
        <v>74</v>
      </c>
      <c r="AU266" s="167" t="s">
        <v>75</v>
      </c>
      <c r="AY266" s="159" t="s">
        <v>155</v>
      </c>
      <c r="BK266" s="168">
        <f>BK267</f>
        <v>0</v>
      </c>
    </row>
    <row r="267" s="12" customFormat="1" ht="22.8" customHeight="1">
      <c r="A267" s="12"/>
      <c r="B267" s="158"/>
      <c r="C267" s="12"/>
      <c r="D267" s="159" t="s">
        <v>74</v>
      </c>
      <c r="E267" s="169" t="s">
        <v>488</v>
      </c>
      <c r="F267" s="169" t="s">
        <v>489</v>
      </c>
      <c r="G267" s="12"/>
      <c r="H267" s="12"/>
      <c r="I267" s="161"/>
      <c r="J267" s="170">
        <f>BK267</f>
        <v>0</v>
      </c>
      <c r="K267" s="12"/>
      <c r="L267" s="158"/>
      <c r="M267" s="163"/>
      <c r="N267" s="164"/>
      <c r="O267" s="164"/>
      <c r="P267" s="165">
        <f>SUM(P268:P279)</f>
        <v>0</v>
      </c>
      <c r="Q267" s="164"/>
      <c r="R267" s="165">
        <f>SUM(R268:R279)</f>
        <v>0</v>
      </c>
      <c r="S267" s="164"/>
      <c r="T267" s="166">
        <f>SUM(T268:T279)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159" t="s">
        <v>185</v>
      </c>
      <c r="AT267" s="167" t="s">
        <v>74</v>
      </c>
      <c r="AU267" s="167" t="s">
        <v>83</v>
      </c>
      <c r="AY267" s="159" t="s">
        <v>155</v>
      </c>
      <c r="BK267" s="168">
        <f>SUM(BK268:BK279)</f>
        <v>0</v>
      </c>
    </row>
    <row r="268" s="2" customFormat="1" ht="16.5" customHeight="1">
      <c r="A268" s="38"/>
      <c r="B268" s="171"/>
      <c r="C268" s="172" t="s">
        <v>490</v>
      </c>
      <c r="D268" s="172" t="s">
        <v>158</v>
      </c>
      <c r="E268" s="173" t="s">
        <v>491</v>
      </c>
      <c r="F268" s="174" t="s">
        <v>492</v>
      </c>
      <c r="G268" s="175" t="s">
        <v>493</v>
      </c>
      <c r="H268" s="176">
        <v>1</v>
      </c>
      <c r="I268" s="177"/>
      <c r="J268" s="178">
        <f>ROUND(I268*H268,2)</f>
        <v>0</v>
      </c>
      <c r="K268" s="174" t="s">
        <v>162</v>
      </c>
      <c r="L268" s="39"/>
      <c r="M268" s="179" t="s">
        <v>1</v>
      </c>
      <c r="N268" s="180" t="s">
        <v>40</v>
      </c>
      <c r="O268" s="77"/>
      <c r="P268" s="181">
        <f>O268*H268</f>
        <v>0</v>
      </c>
      <c r="Q268" s="181">
        <v>0</v>
      </c>
      <c r="R268" s="181">
        <f>Q268*H268</f>
        <v>0</v>
      </c>
      <c r="S268" s="181">
        <v>0</v>
      </c>
      <c r="T268" s="182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183" t="s">
        <v>494</v>
      </c>
      <c r="AT268" s="183" t="s">
        <v>158</v>
      </c>
      <c r="AU268" s="183" t="s">
        <v>85</v>
      </c>
      <c r="AY268" s="18" t="s">
        <v>155</v>
      </c>
      <c r="BE268" s="184">
        <f>IF(N268="základní",J268,0)</f>
        <v>0</v>
      </c>
      <c r="BF268" s="184">
        <f>IF(N268="snížená",J268,0)</f>
        <v>0</v>
      </c>
      <c r="BG268" s="184">
        <f>IF(N268="zákl. přenesená",J268,0)</f>
        <v>0</v>
      </c>
      <c r="BH268" s="184">
        <f>IF(N268="sníž. přenesená",J268,0)</f>
        <v>0</v>
      </c>
      <c r="BI268" s="184">
        <f>IF(N268="nulová",J268,0)</f>
        <v>0</v>
      </c>
      <c r="BJ268" s="18" t="s">
        <v>83</v>
      </c>
      <c r="BK268" s="184">
        <f>ROUND(I268*H268,2)</f>
        <v>0</v>
      </c>
      <c r="BL268" s="18" t="s">
        <v>494</v>
      </c>
      <c r="BM268" s="183" t="s">
        <v>495</v>
      </c>
    </row>
    <row r="269" s="2" customFormat="1">
      <c r="A269" s="38"/>
      <c r="B269" s="39"/>
      <c r="C269" s="38"/>
      <c r="D269" s="185" t="s">
        <v>165</v>
      </c>
      <c r="E269" s="38"/>
      <c r="F269" s="186" t="s">
        <v>496</v>
      </c>
      <c r="G269" s="38"/>
      <c r="H269" s="38"/>
      <c r="I269" s="187"/>
      <c r="J269" s="38"/>
      <c r="K269" s="38"/>
      <c r="L269" s="39"/>
      <c r="M269" s="188"/>
      <c r="N269" s="189"/>
      <c r="O269" s="77"/>
      <c r="P269" s="77"/>
      <c r="Q269" s="77"/>
      <c r="R269" s="77"/>
      <c r="S269" s="77"/>
      <c r="T269" s="78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8" t="s">
        <v>165</v>
      </c>
      <c r="AU269" s="18" t="s">
        <v>85</v>
      </c>
    </row>
    <row r="270" s="2" customFormat="1" ht="37.8" customHeight="1">
      <c r="A270" s="38"/>
      <c r="B270" s="171"/>
      <c r="C270" s="172" t="s">
        <v>497</v>
      </c>
      <c r="D270" s="172" t="s">
        <v>158</v>
      </c>
      <c r="E270" s="173" t="s">
        <v>498</v>
      </c>
      <c r="F270" s="174" t="s">
        <v>499</v>
      </c>
      <c r="G270" s="175" t="s">
        <v>493</v>
      </c>
      <c r="H270" s="176">
        <v>1</v>
      </c>
      <c r="I270" s="177"/>
      <c r="J270" s="178">
        <f>ROUND(I270*H270,2)</f>
        <v>0</v>
      </c>
      <c r="K270" s="174" t="s">
        <v>1</v>
      </c>
      <c r="L270" s="39"/>
      <c r="M270" s="179" t="s">
        <v>1</v>
      </c>
      <c r="N270" s="180" t="s">
        <v>40</v>
      </c>
      <c r="O270" s="77"/>
      <c r="P270" s="181">
        <f>O270*H270</f>
        <v>0</v>
      </c>
      <c r="Q270" s="181">
        <v>0</v>
      </c>
      <c r="R270" s="181">
        <f>Q270*H270</f>
        <v>0</v>
      </c>
      <c r="S270" s="181">
        <v>0</v>
      </c>
      <c r="T270" s="182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183" t="s">
        <v>494</v>
      </c>
      <c r="AT270" s="183" t="s">
        <v>158</v>
      </c>
      <c r="AU270" s="183" t="s">
        <v>85</v>
      </c>
      <c r="AY270" s="18" t="s">
        <v>155</v>
      </c>
      <c r="BE270" s="184">
        <f>IF(N270="základní",J270,0)</f>
        <v>0</v>
      </c>
      <c r="BF270" s="184">
        <f>IF(N270="snížená",J270,0)</f>
        <v>0</v>
      </c>
      <c r="BG270" s="184">
        <f>IF(N270="zákl. přenesená",J270,0)</f>
        <v>0</v>
      </c>
      <c r="BH270" s="184">
        <f>IF(N270="sníž. přenesená",J270,0)</f>
        <v>0</v>
      </c>
      <c r="BI270" s="184">
        <f>IF(N270="nulová",J270,0)</f>
        <v>0</v>
      </c>
      <c r="BJ270" s="18" t="s">
        <v>83</v>
      </c>
      <c r="BK270" s="184">
        <f>ROUND(I270*H270,2)</f>
        <v>0</v>
      </c>
      <c r="BL270" s="18" t="s">
        <v>494</v>
      </c>
      <c r="BM270" s="183" t="s">
        <v>500</v>
      </c>
    </row>
    <row r="271" s="2" customFormat="1" ht="24.15" customHeight="1">
      <c r="A271" s="38"/>
      <c r="B271" s="171"/>
      <c r="C271" s="172" t="s">
        <v>501</v>
      </c>
      <c r="D271" s="172" t="s">
        <v>158</v>
      </c>
      <c r="E271" s="173" t="s">
        <v>502</v>
      </c>
      <c r="F271" s="174" t="s">
        <v>503</v>
      </c>
      <c r="G271" s="175" t="s">
        <v>221</v>
      </c>
      <c r="H271" s="176">
        <v>169.44</v>
      </c>
      <c r="I271" s="177"/>
      <c r="J271" s="178">
        <f>ROUND(I271*H271,2)</f>
        <v>0</v>
      </c>
      <c r="K271" s="174" t="s">
        <v>1</v>
      </c>
      <c r="L271" s="39"/>
      <c r="M271" s="179" t="s">
        <v>1</v>
      </c>
      <c r="N271" s="180" t="s">
        <v>40</v>
      </c>
      <c r="O271" s="77"/>
      <c r="P271" s="181">
        <f>O271*H271</f>
        <v>0</v>
      </c>
      <c r="Q271" s="181">
        <v>0</v>
      </c>
      <c r="R271" s="181">
        <f>Q271*H271</f>
        <v>0</v>
      </c>
      <c r="S271" s="181">
        <v>0</v>
      </c>
      <c r="T271" s="182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183" t="s">
        <v>494</v>
      </c>
      <c r="AT271" s="183" t="s">
        <v>158</v>
      </c>
      <c r="AU271" s="183" t="s">
        <v>85</v>
      </c>
      <c r="AY271" s="18" t="s">
        <v>155</v>
      </c>
      <c r="BE271" s="184">
        <f>IF(N271="základní",J271,0)</f>
        <v>0</v>
      </c>
      <c r="BF271" s="184">
        <f>IF(N271="snížená",J271,0)</f>
        <v>0</v>
      </c>
      <c r="BG271" s="184">
        <f>IF(N271="zákl. přenesená",J271,0)</f>
        <v>0</v>
      </c>
      <c r="BH271" s="184">
        <f>IF(N271="sníž. přenesená",J271,0)</f>
        <v>0</v>
      </c>
      <c r="BI271" s="184">
        <f>IF(N271="nulová",J271,0)</f>
        <v>0</v>
      </c>
      <c r="BJ271" s="18" t="s">
        <v>83</v>
      </c>
      <c r="BK271" s="184">
        <f>ROUND(I271*H271,2)</f>
        <v>0</v>
      </c>
      <c r="BL271" s="18" t="s">
        <v>494</v>
      </c>
      <c r="BM271" s="183" t="s">
        <v>504</v>
      </c>
    </row>
    <row r="272" s="13" customFormat="1">
      <c r="A272" s="13"/>
      <c r="B272" s="190"/>
      <c r="C272" s="13"/>
      <c r="D272" s="191" t="s">
        <v>192</v>
      </c>
      <c r="E272" s="192" t="s">
        <v>1</v>
      </c>
      <c r="F272" s="193" t="s">
        <v>505</v>
      </c>
      <c r="G272" s="13"/>
      <c r="H272" s="194">
        <v>34.32</v>
      </c>
      <c r="I272" s="195"/>
      <c r="J272" s="13"/>
      <c r="K272" s="13"/>
      <c r="L272" s="190"/>
      <c r="M272" s="196"/>
      <c r="N272" s="197"/>
      <c r="O272" s="197"/>
      <c r="P272" s="197"/>
      <c r="Q272" s="197"/>
      <c r="R272" s="197"/>
      <c r="S272" s="197"/>
      <c r="T272" s="19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192" t="s">
        <v>192</v>
      </c>
      <c r="AU272" s="192" t="s">
        <v>85</v>
      </c>
      <c r="AV272" s="13" t="s">
        <v>85</v>
      </c>
      <c r="AW272" s="13" t="s">
        <v>31</v>
      </c>
      <c r="AX272" s="13" t="s">
        <v>75</v>
      </c>
      <c r="AY272" s="192" t="s">
        <v>155</v>
      </c>
    </row>
    <row r="273" s="13" customFormat="1">
      <c r="A273" s="13"/>
      <c r="B273" s="190"/>
      <c r="C273" s="13"/>
      <c r="D273" s="191" t="s">
        <v>192</v>
      </c>
      <c r="E273" s="192" t="s">
        <v>1</v>
      </c>
      <c r="F273" s="193" t="s">
        <v>225</v>
      </c>
      <c r="G273" s="13"/>
      <c r="H273" s="194">
        <v>10</v>
      </c>
      <c r="I273" s="195"/>
      <c r="J273" s="13"/>
      <c r="K273" s="13"/>
      <c r="L273" s="190"/>
      <c r="M273" s="196"/>
      <c r="N273" s="197"/>
      <c r="O273" s="197"/>
      <c r="P273" s="197"/>
      <c r="Q273" s="197"/>
      <c r="R273" s="197"/>
      <c r="S273" s="197"/>
      <c r="T273" s="19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92" t="s">
        <v>192</v>
      </c>
      <c r="AU273" s="192" t="s">
        <v>85</v>
      </c>
      <c r="AV273" s="13" t="s">
        <v>85</v>
      </c>
      <c r="AW273" s="13" t="s">
        <v>31</v>
      </c>
      <c r="AX273" s="13" t="s">
        <v>75</v>
      </c>
      <c r="AY273" s="192" t="s">
        <v>155</v>
      </c>
    </row>
    <row r="274" s="13" customFormat="1">
      <c r="A274" s="13"/>
      <c r="B274" s="190"/>
      <c r="C274" s="13"/>
      <c r="D274" s="191" t="s">
        <v>192</v>
      </c>
      <c r="E274" s="192" t="s">
        <v>1</v>
      </c>
      <c r="F274" s="193" t="s">
        <v>506</v>
      </c>
      <c r="G274" s="13"/>
      <c r="H274" s="194">
        <v>24.32</v>
      </c>
      <c r="I274" s="195"/>
      <c r="J274" s="13"/>
      <c r="K274" s="13"/>
      <c r="L274" s="190"/>
      <c r="M274" s="196"/>
      <c r="N274" s="197"/>
      <c r="O274" s="197"/>
      <c r="P274" s="197"/>
      <c r="Q274" s="197"/>
      <c r="R274" s="197"/>
      <c r="S274" s="197"/>
      <c r="T274" s="19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92" t="s">
        <v>192</v>
      </c>
      <c r="AU274" s="192" t="s">
        <v>85</v>
      </c>
      <c r="AV274" s="13" t="s">
        <v>85</v>
      </c>
      <c r="AW274" s="13" t="s">
        <v>31</v>
      </c>
      <c r="AX274" s="13" t="s">
        <v>75</v>
      </c>
      <c r="AY274" s="192" t="s">
        <v>155</v>
      </c>
    </row>
    <row r="275" s="13" customFormat="1">
      <c r="A275" s="13"/>
      <c r="B275" s="190"/>
      <c r="C275" s="13"/>
      <c r="D275" s="191" t="s">
        <v>192</v>
      </c>
      <c r="E275" s="192" t="s">
        <v>1</v>
      </c>
      <c r="F275" s="193" t="s">
        <v>507</v>
      </c>
      <c r="G275" s="13"/>
      <c r="H275" s="194">
        <v>100.8</v>
      </c>
      <c r="I275" s="195"/>
      <c r="J275" s="13"/>
      <c r="K275" s="13"/>
      <c r="L275" s="190"/>
      <c r="M275" s="196"/>
      <c r="N275" s="197"/>
      <c r="O275" s="197"/>
      <c r="P275" s="197"/>
      <c r="Q275" s="197"/>
      <c r="R275" s="197"/>
      <c r="S275" s="197"/>
      <c r="T275" s="19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92" t="s">
        <v>192</v>
      </c>
      <c r="AU275" s="192" t="s">
        <v>85</v>
      </c>
      <c r="AV275" s="13" t="s">
        <v>85</v>
      </c>
      <c r="AW275" s="13" t="s">
        <v>31</v>
      </c>
      <c r="AX275" s="13" t="s">
        <v>75</v>
      </c>
      <c r="AY275" s="192" t="s">
        <v>155</v>
      </c>
    </row>
    <row r="276" s="14" customFormat="1">
      <c r="A276" s="14"/>
      <c r="B276" s="199"/>
      <c r="C276" s="14"/>
      <c r="D276" s="191" t="s">
        <v>192</v>
      </c>
      <c r="E276" s="200" t="s">
        <v>1</v>
      </c>
      <c r="F276" s="201" t="s">
        <v>194</v>
      </c>
      <c r="G276" s="14"/>
      <c r="H276" s="202">
        <v>169.44</v>
      </c>
      <c r="I276" s="203"/>
      <c r="J276" s="14"/>
      <c r="K276" s="14"/>
      <c r="L276" s="199"/>
      <c r="M276" s="204"/>
      <c r="N276" s="205"/>
      <c r="O276" s="205"/>
      <c r="P276" s="205"/>
      <c r="Q276" s="205"/>
      <c r="R276" s="205"/>
      <c r="S276" s="205"/>
      <c r="T276" s="206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00" t="s">
        <v>192</v>
      </c>
      <c r="AU276" s="200" t="s">
        <v>85</v>
      </c>
      <c r="AV276" s="14" t="s">
        <v>163</v>
      </c>
      <c r="AW276" s="14" t="s">
        <v>31</v>
      </c>
      <c r="AX276" s="14" t="s">
        <v>83</v>
      </c>
      <c r="AY276" s="200" t="s">
        <v>155</v>
      </c>
    </row>
    <row r="277" s="2" customFormat="1" ht="21.75" customHeight="1">
      <c r="A277" s="38"/>
      <c r="B277" s="171"/>
      <c r="C277" s="172" t="s">
        <v>508</v>
      </c>
      <c r="D277" s="172" t="s">
        <v>158</v>
      </c>
      <c r="E277" s="173" t="s">
        <v>509</v>
      </c>
      <c r="F277" s="174" t="s">
        <v>510</v>
      </c>
      <c r="G277" s="175" t="s">
        <v>221</v>
      </c>
      <c r="H277" s="176">
        <v>125.12000000000001</v>
      </c>
      <c r="I277" s="177"/>
      <c r="J277" s="178">
        <f>ROUND(I277*H277,2)</f>
        <v>0</v>
      </c>
      <c r="K277" s="174" t="s">
        <v>1</v>
      </c>
      <c r="L277" s="39"/>
      <c r="M277" s="179" t="s">
        <v>1</v>
      </c>
      <c r="N277" s="180" t="s">
        <v>40</v>
      </c>
      <c r="O277" s="77"/>
      <c r="P277" s="181">
        <f>O277*H277</f>
        <v>0</v>
      </c>
      <c r="Q277" s="181">
        <v>0</v>
      </c>
      <c r="R277" s="181">
        <f>Q277*H277</f>
        <v>0</v>
      </c>
      <c r="S277" s="181">
        <v>0</v>
      </c>
      <c r="T277" s="182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183" t="s">
        <v>494</v>
      </c>
      <c r="AT277" s="183" t="s">
        <v>158</v>
      </c>
      <c r="AU277" s="183" t="s">
        <v>85</v>
      </c>
      <c r="AY277" s="18" t="s">
        <v>155</v>
      </c>
      <c r="BE277" s="184">
        <f>IF(N277="základní",J277,0)</f>
        <v>0</v>
      </c>
      <c r="BF277" s="184">
        <f>IF(N277="snížená",J277,0)</f>
        <v>0</v>
      </c>
      <c r="BG277" s="184">
        <f>IF(N277="zákl. přenesená",J277,0)</f>
        <v>0</v>
      </c>
      <c r="BH277" s="184">
        <f>IF(N277="sníž. přenesená",J277,0)</f>
        <v>0</v>
      </c>
      <c r="BI277" s="184">
        <f>IF(N277="nulová",J277,0)</f>
        <v>0</v>
      </c>
      <c r="BJ277" s="18" t="s">
        <v>83</v>
      </c>
      <c r="BK277" s="184">
        <f>ROUND(I277*H277,2)</f>
        <v>0</v>
      </c>
      <c r="BL277" s="18" t="s">
        <v>494</v>
      </c>
      <c r="BM277" s="183" t="s">
        <v>511</v>
      </c>
    </row>
    <row r="278" s="13" customFormat="1">
      <c r="A278" s="13"/>
      <c r="B278" s="190"/>
      <c r="C278" s="13"/>
      <c r="D278" s="191" t="s">
        <v>192</v>
      </c>
      <c r="E278" s="192" t="s">
        <v>1</v>
      </c>
      <c r="F278" s="193" t="s">
        <v>512</v>
      </c>
      <c r="G278" s="13"/>
      <c r="H278" s="194">
        <v>125.12000000000001</v>
      </c>
      <c r="I278" s="195"/>
      <c r="J278" s="13"/>
      <c r="K278" s="13"/>
      <c r="L278" s="190"/>
      <c r="M278" s="196"/>
      <c r="N278" s="197"/>
      <c r="O278" s="197"/>
      <c r="P278" s="197"/>
      <c r="Q278" s="197"/>
      <c r="R278" s="197"/>
      <c r="S278" s="197"/>
      <c r="T278" s="19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192" t="s">
        <v>192</v>
      </c>
      <c r="AU278" s="192" t="s">
        <v>85</v>
      </c>
      <c r="AV278" s="13" t="s">
        <v>85</v>
      </c>
      <c r="AW278" s="13" t="s">
        <v>31</v>
      </c>
      <c r="AX278" s="13" t="s">
        <v>83</v>
      </c>
      <c r="AY278" s="192" t="s">
        <v>155</v>
      </c>
    </row>
    <row r="279" s="2" customFormat="1" ht="24.15" customHeight="1">
      <c r="A279" s="38"/>
      <c r="B279" s="171"/>
      <c r="C279" s="172" t="s">
        <v>513</v>
      </c>
      <c r="D279" s="172" t="s">
        <v>158</v>
      </c>
      <c r="E279" s="173" t="s">
        <v>514</v>
      </c>
      <c r="F279" s="174" t="s">
        <v>515</v>
      </c>
      <c r="G279" s="175" t="s">
        <v>221</v>
      </c>
      <c r="H279" s="176">
        <v>10</v>
      </c>
      <c r="I279" s="177"/>
      <c r="J279" s="178">
        <f>ROUND(I279*H279,2)</f>
        <v>0</v>
      </c>
      <c r="K279" s="174" t="s">
        <v>1</v>
      </c>
      <c r="L279" s="39"/>
      <c r="M279" s="228" t="s">
        <v>1</v>
      </c>
      <c r="N279" s="229" t="s">
        <v>40</v>
      </c>
      <c r="O279" s="209"/>
      <c r="P279" s="230">
        <f>O279*H279</f>
        <v>0</v>
      </c>
      <c r="Q279" s="230">
        <v>0</v>
      </c>
      <c r="R279" s="230">
        <f>Q279*H279</f>
        <v>0</v>
      </c>
      <c r="S279" s="230">
        <v>0</v>
      </c>
      <c r="T279" s="231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183" t="s">
        <v>494</v>
      </c>
      <c r="AT279" s="183" t="s">
        <v>158</v>
      </c>
      <c r="AU279" s="183" t="s">
        <v>85</v>
      </c>
      <c r="AY279" s="18" t="s">
        <v>155</v>
      </c>
      <c r="BE279" s="184">
        <f>IF(N279="základní",J279,0)</f>
        <v>0</v>
      </c>
      <c r="BF279" s="184">
        <f>IF(N279="snížená",J279,0)</f>
        <v>0</v>
      </c>
      <c r="BG279" s="184">
        <f>IF(N279="zákl. přenesená",J279,0)</f>
        <v>0</v>
      </c>
      <c r="BH279" s="184">
        <f>IF(N279="sníž. přenesená",J279,0)</f>
        <v>0</v>
      </c>
      <c r="BI279" s="184">
        <f>IF(N279="nulová",J279,0)</f>
        <v>0</v>
      </c>
      <c r="BJ279" s="18" t="s">
        <v>83</v>
      </c>
      <c r="BK279" s="184">
        <f>ROUND(I279*H279,2)</f>
        <v>0</v>
      </c>
      <c r="BL279" s="18" t="s">
        <v>494</v>
      </c>
      <c r="BM279" s="183" t="s">
        <v>516</v>
      </c>
    </row>
    <row r="280" s="2" customFormat="1" ht="6.96" customHeight="1">
      <c r="A280" s="38"/>
      <c r="B280" s="60"/>
      <c r="C280" s="61"/>
      <c r="D280" s="61"/>
      <c r="E280" s="61"/>
      <c r="F280" s="61"/>
      <c r="G280" s="61"/>
      <c r="H280" s="61"/>
      <c r="I280" s="61"/>
      <c r="J280" s="61"/>
      <c r="K280" s="61"/>
      <c r="L280" s="39"/>
      <c r="M280" s="38"/>
      <c r="O280" s="38"/>
      <c r="P280" s="38"/>
      <c r="Q280" s="38"/>
      <c r="R280" s="38"/>
      <c r="S280" s="38"/>
      <c r="T280" s="38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</row>
  </sheetData>
  <autoFilter ref="C128:K279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hyperlinks>
    <hyperlink ref="F138" r:id="rId1" display="https://podminky.urs.cz/item/CS_URS_2024_02/622131121"/>
    <hyperlink ref="F141" r:id="rId2" display="https://podminky.urs.cz/item/CS_URS_2024_02/622142001"/>
    <hyperlink ref="F144" r:id="rId3" display="https://podminky.urs.cz/item/CS_URS_2024_02/622151001"/>
    <hyperlink ref="F147" r:id="rId4" display="https://podminky.urs.cz/item/CS_URS_2024_02/622511012"/>
    <hyperlink ref="F151" r:id="rId5" display="https://podminky.urs.cz/item/CS_URS_2024_02/998011002"/>
    <hyperlink ref="F155" r:id="rId6" display="https://podminky.urs.cz/item/CS_URS_2024_02/712311101"/>
    <hyperlink ref="F160" r:id="rId7" display="https://podminky.urs.cz/item/CS_URS_2024_02/712341559"/>
    <hyperlink ref="F168" r:id="rId8" display="https://podminky.urs.cz/item/CS_URS_2024_02/712341559"/>
    <hyperlink ref="F173" r:id="rId9" display="https://podminky.urs.cz/item/CS_URS_2024_02/712341559"/>
    <hyperlink ref="F178" r:id="rId10" display="https://podminky.urs.cz/item/CS_URS_2024_02/998712102"/>
    <hyperlink ref="F181" r:id="rId11" display="https://podminky.urs.cz/item/CS_URS_2024_02/713131241"/>
    <hyperlink ref="F185" r:id="rId12" display="https://podminky.urs.cz/item/CS_URS_2024_02/713141136"/>
    <hyperlink ref="F190" r:id="rId13" display="https://podminky.urs.cz/item/CS_URS_2024_02/713141136"/>
    <hyperlink ref="F195" r:id="rId14" display="https://podminky.urs.cz/item/CS_URS_2024_02/713141336"/>
    <hyperlink ref="F201" r:id="rId15" display="https://podminky.urs.cz/item/CS_URS_2024_02/713141336"/>
    <hyperlink ref="F205" r:id="rId16" display="https://podminky.urs.cz/item/CS_URS_2025_01/713141396"/>
    <hyperlink ref="F211" r:id="rId17" display="https://podminky.urs.cz/item/CS_URS_2024_02/998713102"/>
    <hyperlink ref="F214" r:id="rId18" display="https://podminky.urs.cz/item/CS_URS_2025_01/721233103"/>
    <hyperlink ref="F217" r:id="rId19" display="https://podminky.urs.cz/item/CS_URS_2024_02/742420001"/>
    <hyperlink ref="F220" r:id="rId20" display="https://podminky.urs.cz/item/CS_URS_2025_01/762342511"/>
    <hyperlink ref="F224" r:id="rId21" display="https://podminky.urs.cz/item/CS_URS_2025_01/762395000"/>
    <hyperlink ref="F226" r:id="rId22" display="https://podminky.urs.cz/item/CS_URS_2025_01/998762101"/>
    <hyperlink ref="F229" r:id="rId23" display="https://podminky.urs.cz/item/CS_URS_2025_01/764011401"/>
    <hyperlink ref="F232" r:id="rId24" display="https://podminky.urs.cz/item/CS_URS_2025_01/764011612"/>
    <hyperlink ref="F238" r:id="rId25" display="https://podminky.urs.cz/item/CS_URS_2025_01/764214606"/>
    <hyperlink ref="F240" r:id="rId26" display="https://podminky.urs.cz/item/CS_URS_2024_02/764214607"/>
    <hyperlink ref="F242" r:id="rId27" display="https://podminky.urs.cz/item/CS_URS_2025_01/764311606"/>
    <hyperlink ref="F247" r:id="rId28" display="https://podminky.urs.cz/item/CS_URS_2024_02/998764102"/>
    <hyperlink ref="F250" r:id="rId29" display="https://podminky.urs.cz/item/CS_URS_2024_02/766414211"/>
    <hyperlink ref="F265" r:id="rId30" display="https://podminky.urs.cz/item/CS_URS_2024_02/998766101"/>
    <hyperlink ref="F269" r:id="rId31" display="https://podminky.urs.cz/item/CS_URS_2024_02/09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122</v>
      </c>
      <c r="L4" s="21"/>
      <c r="M4" s="120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1" t="str">
        <f>'Rekapitulace stavby'!K6</f>
        <v>Stavební úpravy střech objektu MSH</v>
      </c>
      <c r="F7" s="31"/>
      <c r="G7" s="31"/>
      <c r="H7" s="31"/>
      <c r="L7" s="21"/>
    </row>
    <row r="8" s="2" customFormat="1" ht="12" customHeight="1">
      <c r="A8" s="38"/>
      <c r="B8" s="39"/>
      <c r="C8" s="38"/>
      <c r="D8" s="31" t="s">
        <v>123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517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1" t="s">
        <v>18</v>
      </c>
      <c r="E11" s="38"/>
      <c r="F11" s="26" t="s">
        <v>1</v>
      </c>
      <c r="G11" s="38"/>
      <c r="H11" s="38"/>
      <c r="I11" s="31" t="s">
        <v>19</v>
      </c>
      <c r="J11" s="26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1" t="s">
        <v>20</v>
      </c>
      <c r="E12" s="38"/>
      <c r="F12" s="26" t="s">
        <v>21</v>
      </c>
      <c r="G12" s="38"/>
      <c r="H12" s="38"/>
      <c r="I12" s="31" t="s">
        <v>22</v>
      </c>
      <c r="J12" s="69" t="str">
        <f>'Rekapitulace stavby'!AN8</f>
        <v>31. 1. 2025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1" t="s">
        <v>24</v>
      </c>
      <c r="E14" s="38"/>
      <c r="F14" s="38"/>
      <c r="G14" s="38"/>
      <c r="H14" s="38"/>
      <c r="I14" s="31" t="s">
        <v>25</v>
      </c>
      <c r="J14" s="26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6" t="str">
        <f>IF('Rekapitulace stavby'!E11="","",'Rekapitulace stavby'!E11)</f>
        <v xml:space="preserve"> </v>
      </c>
      <c r="F15" s="38"/>
      <c r="G15" s="38"/>
      <c r="H15" s="38"/>
      <c r="I15" s="31" t="s">
        <v>27</v>
      </c>
      <c r="J15" s="26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1" t="s">
        <v>28</v>
      </c>
      <c r="E17" s="38"/>
      <c r="F17" s="38"/>
      <c r="G17" s="38"/>
      <c r="H17" s="38"/>
      <c r="I17" s="31" t="s">
        <v>25</v>
      </c>
      <c r="J17" s="32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1" t="s">
        <v>30</v>
      </c>
      <c r="E20" s="38"/>
      <c r="F20" s="38"/>
      <c r="G20" s="38"/>
      <c r="H20" s="38"/>
      <c r="I20" s="31" t="s">
        <v>25</v>
      </c>
      <c r="J20" s="26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6" t="str">
        <f>IF('Rekapitulace stavby'!E17="","",'Rekapitulace stavby'!E17)</f>
        <v xml:space="preserve"> </v>
      </c>
      <c r="F21" s="38"/>
      <c r="G21" s="38"/>
      <c r="H21" s="38"/>
      <c r="I21" s="31" t="s">
        <v>27</v>
      </c>
      <c r="J21" s="26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1" t="s">
        <v>32</v>
      </c>
      <c r="E23" s="38"/>
      <c r="F23" s="38"/>
      <c r="G23" s="38"/>
      <c r="H23" s="38"/>
      <c r="I23" s="31" t="s">
        <v>25</v>
      </c>
      <c r="J23" s="26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6" t="str">
        <f>IF('Rekapitulace stavby'!E20="","",'Rekapitulace stavby'!E20)</f>
        <v xml:space="preserve"> </v>
      </c>
      <c r="F24" s="38"/>
      <c r="G24" s="38"/>
      <c r="H24" s="38"/>
      <c r="I24" s="31" t="s">
        <v>27</v>
      </c>
      <c r="J24" s="26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1" t="s">
        <v>33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35</v>
      </c>
      <c r="E30" s="38"/>
      <c r="F30" s="38"/>
      <c r="G30" s="38"/>
      <c r="H30" s="38"/>
      <c r="I30" s="38"/>
      <c r="J30" s="96">
        <f>ROUND(J130,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37</v>
      </c>
      <c r="G32" s="38"/>
      <c r="H32" s="38"/>
      <c r="I32" s="43" t="s">
        <v>36</v>
      </c>
      <c r="J32" s="43" t="s">
        <v>38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39</v>
      </c>
      <c r="E33" s="31" t="s">
        <v>40</v>
      </c>
      <c r="F33" s="127">
        <f>ROUND((SUM(BE130:BE204)),  2)</f>
        <v>0</v>
      </c>
      <c r="G33" s="38"/>
      <c r="H33" s="38"/>
      <c r="I33" s="128">
        <v>0.20999999999999999</v>
      </c>
      <c r="J33" s="127">
        <f>ROUND(((SUM(BE130:BE204))*I33),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1" t="s">
        <v>41</v>
      </c>
      <c r="F34" s="127">
        <f>ROUND((SUM(BF130:BF204)),  2)</f>
        <v>0</v>
      </c>
      <c r="G34" s="38"/>
      <c r="H34" s="38"/>
      <c r="I34" s="128">
        <v>0.12</v>
      </c>
      <c r="J34" s="127">
        <f>ROUND(((SUM(BF130:BF204))*I34),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1" t="s">
        <v>42</v>
      </c>
      <c r="F35" s="127">
        <f>ROUND((SUM(BG130:BG204)),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1" t="s">
        <v>43</v>
      </c>
      <c r="F36" s="127">
        <f>ROUND((SUM(BH130:BH204)),  2)</f>
        <v>0</v>
      </c>
      <c r="G36" s="38"/>
      <c r="H36" s="38"/>
      <c r="I36" s="128">
        <v>0.12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1" t="s">
        <v>44</v>
      </c>
      <c r="F37" s="127">
        <f>ROUND((SUM(BI130:BI204)),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45</v>
      </c>
      <c r="E39" s="81"/>
      <c r="F39" s="81"/>
      <c r="G39" s="131" t="s">
        <v>46</v>
      </c>
      <c r="H39" s="132" t="s">
        <v>47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5"/>
      <c r="D50" s="56" t="s">
        <v>48</v>
      </c>
      <c r="E50" s="57"/>
      <c r="F50" s="57"/>
      <c r="G50" s="56" t="s">
        <v>49</v>
      </c>
      <c r="H50" s="57"/>
      <c r="I50" s="57"/>
      <c r="J50" s="57"/>
      <c r="K50" s="57"/>
      <c r="L50" s="5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8"/>
      <c r="B61" s="39"/>
      <c r="C61" s="38"/>
      <c r="D61" s="58" t="s">
        <v>50</v>
      </c>
      <c r="E61" s="41"/>
      <c r="F61" s="135" t="s">
        <v>51</v>
      </c>
      <c r="G61" s="58" t="s">
        <v>50</v>
      </c>
      <c r="H61" s="41"/>
      <c r="I61" s="41"/>
      <c r="J61" s="136" t="s">
        <v>51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8"/>
      <c r="B65" s="39"/>
      <c r="C65" s="38"/>
      <c r="D65" s="56" t="s">
        <v>52</v>
      </c>
      <c r="E65" s="59"/>
      <c r="F65" s="59"/>
      <c r="G65" s="56" t="s">
        <v>53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8"/>
      <c r="B76" s="39"/>
      <c r="C76" s="38"/>
      <c r="D76" s="58" t="s">
        <v>50</v>
      </c>
      <c r="E76" s="41"/>
      <c r="F76" s="135" t="s">
        <v>51</v>
      </c>
      <c r="G76" s="58" t="s">
        <v>50</v>
      </c>
      <c r="H76" s="41"/>
      <c r="I76" s="41"/>
      <c r="J76" s="136" t="s">
        <v>51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2" t="s">
        <v>125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1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Stavební úpravy střech objektu MSH</v>
      </c>
      <c r="F85" s="31"/>
      <c r="G85" s="31"/>
      <c r="H85" s="31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1" t="s">
        <v>123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B-B - Střecha B, bourací práce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1" t="s">
        <v>20</v>
      </c>
      <c r="D89" s="38"/>
      <c r="E89" s="38"/>
      <c r="F89" s="26" t="str">
        <f>F12</f>
        <v>Louny</v>
      </c>
      <c r="G89" s="38"/>
      <c r="H89" s="38"/>
      <c r="I89" s="31" t="s">
        <v>22</v>
      </c>
      <c r="J89" s="69" t="str">
        <f>IF(J12="","",J12)</f>
        <v>31. 1. 2025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1" t="s">
        <v>24</v>
      </c>
      <c r="D91" s="38"/>
      <c r="E91" s="38"/>
      <c r="F91" s="26" t="str">
        <f>E15</f>
        <v xml:space="preserve"> </v>
      </c>
      <c r="G91" s="38"/>
      <c r="H91" s="38"/>
      <c r="I91" s="31" t="s">
        <v>30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31" t="s">
        <v>32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126</v>
      </c>
      <c r="D94" s="129"/>
      <c r="E94" s="129"/>
      <c r="F94" s="129"/>
      <c r="G94" s="129"/>
      <c r="H94" s="129"/>
      <c r="I94" s="129"/>
      <c r="J94" s="138" t="s">
        <v>127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128</v>
      </c>
      <c r="D96" s="38"/>
      <c r="E96" s="38"/>
      <c r="F96" s="38"/>
      <c r="G96" s="38"/>
      <c r="H96" s="38"/>
      <c r="I96" s="38"/>
      <c r="J96" s="96">
        <f>J130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8" t="s">
        <v>129</v>
      </c>
    </row>
    <row r="97" s="9" customFormat="1" ht="24.96" customHeight="1">
      <c r="A97" s="9"/>
      <c r="B97" s="140"/>
      <c r="C97" s="9"/>
      <c r="D97" s="141" t="s">
        <v>130</v>
      </c>
      <c r="E97" s="142"/>
      <c r="F97" s="142"/>
      <c r="G97" s="142"/>
      <c r="H97" s="142"/>
      <c r="I97" s="142"/>
      <c r="J97" s="143">
        <f>J131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518</v>
      </c>
      <c r="E98" s="146"/>
      <c r="F98" s="146"/>
      <c r="G98" s="146"/>
      <c r="H98" s="146"/>
      <c r="I98" s="146"/>
      <c r="J98" s="147">
        <f>J132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131</v>
      </c>
      <c r="E99" s="146"/>
      <c r="F99" s="146"/>
      <c r="G99" s="146"/>
      <c r="H99" s="146"/>
      <c r="I99" s="146"/>
      <c r="J99" s="147">
        <f>J144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40"/>
      <c r="C100" s="9"/>
      <c r="D100" s="141" t="s">
        <v>132</v>
      </c>
      <c r="E100" s="142"/>
      <c r="F100" s="142"/>
      <c r="G100" s="142"/>
      <c r="H100" s="142"/>
      <c r="I100" s="142"/>
      <c r="J100" s="143">
        <f>J153</f>
        <v>0</v>
      </c>
      <c r="K100" s="9"/>
      <c r="L100" s="14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44"/>
      <c r="C101" s="10"/>
      <c r="D101" s="145" t="s">
        <v>133</v>
      </c>
      <c r="E101" s="146"/>
      <c r="F101" s="146"/>
      <c r="G101" s="146"/>
      <c r="H101" s="146"/>
      <c r="I101" s="146"/>
      <c r="J101" s="147">
        <f>J154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4"/>
      <c r="C102" s="10"/>
      <c r="D102" s="145" t="s">
        <v>134</v>
      </c>
      <c r="E102" s="146"/>
      <c r="F102" s="146"/>
      <c r="G102" s="146"/>
      <c r="H102" s="146"/>
      <c r="I102" s="146"/>
      <c r="J102" s="147">
        <f>J164</f>
        <v>0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4"/>
      <c r="C103" s="10"/>
      <c r="D103" s="145" t="s">
        <v>135</v>
      </c>
      <c r="E103" s="146"/>
      <c r="F103" s="146"/>
      <c r="G103" s="146"/>
      <c r="H103" s="146"/>
      <c r="I103" s="146"/>
      <c r="J103" s="147">
        <f>J170</f>
        <v>0</v>
      </c>
      <c r="K103" s="10"/>
      <c r="L103" s="14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4"/>
      <c r="C104" s="10"/>
      <c r="D104" s="145" t="s">
        <v>519</v>
      </c>
      <c r="E104" s="146"/>
      <c r="F104" s="146"/>
      <c r="G104" s="146"/>
      <c r="H104" s="146"/>
      <c r="I104" s="146"/>
      <c r="J104" s="147">
        <f>J173</f>
        <v>0</v>
      </c>
      <c r="K104" s="10"/>
      <c r="L104" s="14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4"/>
      <c r="C105" s="10"/>
      <c r="D105" s="145" t="s">
        <v>136</v>
      </c>
      <c r="E105" s="146"/>
      <c r="F105" s="146"/>
      <c r="G105" s="146"/>
      <c r="H105" s="146"/>
      <c r="I105" s="146"/>
      <c r="J105" s="147">
        <f>J181</f>
        <v>0</v>
      </c>
      <c r="K105" s="10"/>
      <c r="L105" s="14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4"/>
      <c r="C106" s="10"/>
      <c r="D106" s="145" t="s">
        <v>137</v>
      </c>
      <c r="E106" s="146"/>
      <c r="F106" s="146"/>
      <c r="G106" s="146"/>
      <c r="H106" s="146"/>
      <c r="I106" s="146"/>
      <c r="J106" s="147">
        <f>J195</f>
        <v>0</v>
      </c>
      <c r="K106" s="10"/>
      <c r="L106" s="14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40"/>
      <c r="C107" s="9"/>
      <c r="D107" s="141" t="s">
        <v>138</v>
      </c>
      <c r="E107" s="142"/>
      <c r="F107" s="142"/>
      <c r="G107" s="142"/>
      <c r="H107" s="142"/>
      <c r="I107" s="142"/>
      <c r="J107" s="143">
        <f>J198</f>
        <v>0</v>
      </c>
      <c r="K107" s="9"/>
      <c r="L107" s="140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44"/>
      <c r="C108" s="10"/>
      <c r="D108" s="145" t="s">
        <v>139</v>
      </c>
      <c r="E108" s="146"/>
      <c r="F108" s="146"/>
      <c r="G108" s="146"/>
      <c r="H108" s="146"/>
      <c r="I108" s="146"/>
      <c r="J108" s="147">
        <f>J199</f>
        <v>0</v>
      </c>
      <c r="K108" s="10"/>
      <c r="L108" s="144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40"/>
      <c r="C109" s="9"/>
      <c r="D109" s="141" t="s">
        <v>260</v>
      </c>
      <c r="E109" s="142"/>
      <c r="F109" s="142"/>
      <c r="G109" s="142"/>
      <c r="H109" s="142"/>
      <c r="I109" s="142"/>
      <c r="J109" s="143">
        <f>J202</f>
        <v>0</v>
      </c>
      <c r="K109" s="9"/>
      <c r="L109" s="140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44"/>
      <c r="C110" s="10"/>
      <c r="D110" s="145" t="s">
        <v>261</v>
      </c>
      <c r="E110" s="146"/>
      <c r="F110" s="146"/>
      <c r="G110" s="146"/>
      <c r="H110" s="146"/>
      <c r="I110" s="146"/>
      <c r="J110" s="147">
        <f>J203</f>
        <v>0</v>
      </c>
      <c r="K110" s="10"/>
      <c r="L110" s="144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8"/>
      <c r="B111" s="39"/>
      <c r="C111" s="38"/>
      <c r="D111" s="38"/>
      <c r="E111" s="38"/>
      <c r="F111" s="38"/>
      <c r="G111" s="38"/>
      <c r="H111" s="38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60"/>
      <c r="C112" s="61"/>
      <c r="D112" s="61"/>
      <c r="E112" s="61"/>
      <c r="F112" s="61"/>
      <c r="G112" s="61"/>
      <c r="H112" s="61"/>
      <c r="I112" s="61"/>
      <c r="J112" s="61"/>
      <c r="K112" s="61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6" s="2" customFormat="1" ht="6.96" customHeight="1">
      <c r="A116" s="38"/>
      <c r="B116" s="62"/>
      <c r="C116" s="63"/>
      <c r="D116" s="63"/>
      <c r="E116" s="63"/>
      <c r="F116" s="63"/>
      <c r="G116" s="63"/>
      <c r="H116" s="63"/>
      <c r="I116" s="63"/>
      <c r="J116" s="63"/>
      <c r="K116" s="63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4.96" customHeight="1">
      <c r="A117" s="38"/>
      <c r="B117" s="39"/>
      <c r="C117" s="22" t="s">
        <v>140</v>
      </c>
      <c r="D117" s="38"/>
      <c r="E117" s="38"/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38"/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1" t="s">
        <v>16</v>
      </c>
      <c r="D119" s="38"/>
      <c r="E119" s="38"/>
      <c r="F119" s="38"/>
      <c r="G119" s="38"/>
      <c r="H119" s="38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38"/>
      <c r="D120" s="38"/>
      <c r="E120" s="121" t="str">
        <f>E7</f>
        <v>Stavební úpravy střech objektu MSH</v>
      </c>
      <c r="F120" s="31"/>
      <c r="G120" s="31"/>
      <c r="H120" s="31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1" t="s">
        <v>123</v>
      </c>
      <c r="D121" s="38"/>
      <c r="E121" s="38"/>
      <c r="F121" s="38"/>
      <c r="G121" s="38"/>
      <c r="H121" s="38"/>
      <c r="I121" s="38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38"/>
      <c r="D122" s="38"/>
      <c r="E122" s="67" t="str">
        <f>E9</f>
        <v>B-B - Střecha B, bourací práce</v>
      </c>
      <c r="F122" s="38"/>
      <c r="G122" s="38"/>
      <c r="H122" s="38"/>
      <c r="I122" s="38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38"/>
      <c r="D123" s="38"/>
      <c r="E123" s="38"/>
      <c r="F123" s="38"/>
      <c r="G123" s="38"/>
      <c r="H123" s="38"/>
      <c r="I123" s="38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1" t="s">
        <v>20</v>
      </c>
      <c r="D124" s="38"/>
      <c r="E124" s="38"/>
      <c r="F124" s="26" t="str">
        <f>F12</f>
        <v>Louny</v>
      </c>
      <c r="G124" s="38"/>
      <c r="H124" s="38"/>
      <c r="I124" s="31" t="s">
        <v>22</v>
      </c>
      <c r="J124" s="69" t="str">
        <f>IF(J12="","",J12)</f>
        <v>31. 1. 2025</v>
      </c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38"/>
      <c r="D125" s="38"/>
      <c r="E125" s="38"/>
      <c r="F125" s="38"/>
      <c r="G125" s="38"/>
      <c r="H125" s="38"/>
      <c r="I125" s="38"/>
      <c r="J125" s="38"/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1" t="s">
        <v>24</v>
      </c>
      <c r="D126" s="38"/>
      <c r="E126" s="38"/>
      <c r="F126" s="26" t="str">
        <f>E15</f>
        <v xml:space="preserve"> </v>
      </c>
      <c r="G126" s="38"/>
      <c r="H126" s="38"/>
      <c r="I126" s="31" t="s">
        <v>30</v>
      </c>
      <c r="J126" s="36" t="str">
        <f>E21</f>
        <v xml:space="preserve"> </v>
      </c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1" t="s">
        <v>28</v>
      </c>
      <c r="D127" s="38"/>
      <c r="E127" s="38"/>
      <c r="F127" s="26" t="str">
        <f>IF(E18="","",E18)</f>
        <v>Vyplň údaj</v>
      </c>
      <c r="G127" s="38"/>
      <c r="H127" s="38"/>
      <c r="I127" s="31" t="s">
        <v>32</v>
      </c>
      <c r="J127" s="36" t="str">
        <f>E24</f>
        <v xml:space="preserve"> </v>
      </c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38"/>
      <c r="D128" s="38"/>
      <c r="E128" s="38"/>
      <c r="F128" s="38"/>
      <c r="G128" s="38"/>
      <c r="H128" s="38"/>
      <c r="I128" s="38"/>
      <c r="J128" s="38"/>
      <c r="K128" s="38"/>
      <c r="L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1" customFormat="1" ht="29.28" customHeight="1">
      <c r="A129" s="148"/>
      <c r="B129" s="149"/>
      <c r="C129" s="150" t="s">
        <v>141</v>
      </c>
      <c r="D129" s="151" t="s">
        <v>60</v>
      </c>
      <c r="E129" s="151" t="s">
        <v>56</v>
      </c>
      <c r="F129" s="151" t="s">
        <v>57</v>
      </c>
      <c r="G129" s="151" t="s">
        <v>142</v>
      </c>
      <c r="H129" s="151" t="s">
        <v>143</v>
      </c>
      <c r="I129" s="151" t="s">
        <v>144</v>
      </c>
      <c r="J129" s="151" t="s">
        <v>127</v>
      </c>
      <c r="K129" s="152" t="s">
        <v>145</v>
      </c>
      <c r="L129" s="153"/>
      <c r="M129" s="86" t="s">
        <v>1</v>
      </c>
      <c r="N129" s="87" t="s">
        <v>39</v>
      </c>
      <c r="O129" s="87" t="s">
        <v>146</v>
      </c>
      <c r="P129" s="87" t="s">
        <v>147</v>
      </c>
      <c r="Q129" s="87" t="s">
        <v>148</v>
      </c>
      <c r="R129" s="87" t="s">
        <v>149</v>
      </c>
      <c r="S129" s="87" t="s">
        <v>150</v>
      </c>
      <c r="T129" s="88" t="s">
        <v>151</v>
      </c>
      <c r="U129" s="148"/>
      <c r="V129" s="148"/>
      <c r="W129" s="148"/>
      <c r="X129" s="148"/>
      <c r="Y129" s="148"/>
      <c r="Z129" s="148"/>
      <c r="AA129" s="148"/>
      <c r="AB129" s="148"/>
      <c r="AC129" s="148"/>
      <c r="AD129" s="148"/>
      <c r="AE129" s="148"/>
    </row>
    <row r="130" s="2" customFormat="1" ht="22.8" customHeight="1">
      <c r="A130" s="38"/>
      <c r="B130" s="39"/>
      <c r="C130" s="93" t="s">
        <v>152</v>
      </c>
      <c r="D130" s="38"/>
      <c r="E130" s="38"/>
      <c r="F130" s="38"/>
      <c r="G130" s="38"/>
      <c r="H130" s="38"/>
      <c r="I130" s="38"/>
      <c r="J130" s="154">
        <f>BK130</f>
        <v>0</v>
      </c>
      <c r="K130" s="38"/>
      <c r="L130" s="39"/>
      <c r="M130" s="89"/>
      <c r="N130" s="73"/>
      <c r="O130" s="90"/>
      <c r="P130" s="155">
        <f>P131+P153+P198+P202</f>
        <v>0</v>
      </c>
      <c r="Q130" s="90"/>
      <c r="R130" s="155">
        <f>R131+R153+R198+R202</f>
        <v>0</v>
      </c>
      <c r="S130" s="90"/>
      <c r="T130" s="156">
        <f>T131+T153+T198+T202</f>
        <v>203.17480214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8" t="s">
        <v>74</v>
      </c>
      <c r="AU130" s="18" t="s">
        <v>129</v>
      </c>
      <c r="BK130" s="157">
        <f>BK131+BK153+BK198+BK202</f>
        <v>0</v>
      </c>
    </row>
    <row r="131" s="12" customFormat="1" ht="25.92" customHeight="1">
      <c r="A131" s="12"/>
      <c r="B131" s="158"/>
      <c r="C131" s="12"/>
      <c r="D131" s="159" t="s">
        <v>74</v>
      </c>
      <c r="E131" s="160" t="s">
        <v>153</v>
      </c>
      <c r="F131" s="160" t="s">
        <v>154</v>
      </c>
      <c r="G131" s="12"/>
      <c r="H131" s="12"/>
      <c r="I131" s="161"/>
      <c r="J131" s="162">
        <f>BK131</f>
        <v>0</v>
      </c>
      <c r="K131" s="12"/>
      <c r="L131" s="158"/>
      <c r="M131" s="163"/>
      <c r="N131" s="164"/>
      <c r="O131" s="164"/>
      <c r="P131" s="165">
        <f>P132+P144</f>
        <v>0</v>
      </c>
      <c r="Q131" s="164"/>
      <c r="R131" s="165">
        <f>R132+R144</f>
        <v>0</v>
      </c>
      <c r="S131" s="164"/>
      <c r="T131" s="166">
        <f>T132+T144</f>
        <v>101.193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9" t="s">
        <v>83</v>
      </c>
      <c r="AT131" s="167" t="s">
        <v>74</v>
      </c>
      <c r="AU131" s="167" t="s">
        <v>75</v>
      </c>
      <c r="AY131" s="159" t="s">
        <v>155</v>
      </c>
      <c r="BK131" s="168">
        <f>BK132+BK144</f>
        <v>0</v>
      </c>
    </row>
    <row r="132" s="12" customFormat="1" ht="22.8" customHeight="1">
      <c r="A132" s="12"/>
      <c r="B132" s="158"/>
      <c r="C132" s="12"/>
      <c r="D132" s="159" t="s">
        <v>74</v>
      </c>
      <c r="E132" s="169" t="s">
        <v>218</v>
      </c>
      <c r="F132" s="169" t="s">
        <v>520</v>
      </c>
      <c r="G132" s="12"/>
      <c r="H132" s="12"/>
      <c r="I132" s="161"/>
      <c r="J132" s="170">
        <f>BK132</f>
        <v>0</v>
      </c>
      <c r="K132" s="12"/>
      <c r="L132" s="158"/>
      <c r="M132" s="163"/>
      <c r="N132" s="164"/>
      <c r="O132" s="164"/>
      <c r="P132" s="165">
        <f>SUM(P133:P143)</f>
        <v>0</v>
      </c>
      <c r="Q132" s="164"/>
      <c r="R132" s="165">
        <f>SUM(R133:R143)</f>
        <v>0</v>
      </c>
      <c r="S132" s="164"/>
      <c r="T132" s="166">
        <f>SUM(T133:T143)</f>
        <v>101.193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59" t="s">
        <v>83</v>
      </c>
      <c r="AT132" s="167" t="s">
        <v>74</v>
      </c>
      <c r="AU132" s="167" t="s">
        <v>83</v>
      </c>
      <c r="AY132" s="159" t="s">
        <v>155</v>
      </c>
      <c r="BK132" s="168">
        <f>SUM(BK133:BK143)</f>
        <v>0</v>
      </c>
    </row>
    <row r="133" s="2" customFormat="1" ht="24.15" customHeight="1">
      <c r="A133" s="38"/>
      <c r="B133" s="171"/>
      <c r="C133" s="172" t="s">
        <v>83</v>
      </c>
      <c r="D133" s="172" t="s">
        <v>158</v>
      </c>
      <c r="E133" s="173" t="s">
        <v>521</v>
      </c>
      <c r="F133" s="174" t="s">
        <v>522</v>
      </c>
      <c r="G133" s="175" t="s">
        <v>362</v>
      </c>
      <c r="H133" s="176">
        <v>70.340000000000003</v>
      </c>
      <c r="I133" s="177"/>
      <c r="J133" s="178">
        <f>ROUND(I133*H133,2)</f>
        <v>0</v>
      </c>
      <c r="K133" s="174" t="s">
        <v>178</v>
      </c>
      <c r="L133" s="39"/>
      <c r="M133" s="179" t="s">
        <v>1</v>
      </c>
      <c r="N133" s="180" t="s">
        <v>40</v>
      </c>
      <c r="O133" s="77"/>
      <c r="P133" s="181">
        <f>O133*H133</f>
        <v>0</v>
      </c>
      <c r="Q133" s="181">
        <v>0</v>
      </c>
      <c r="R133" s="181">
        <f>Q133*H133</f>
        <v>0</v>
      </c>
      <c r="S133" s="181">
        <v>0.69999999999999996</v>
      </c>
      <c r="T133" s="182">
        <f>S133*H133</f>
        <v>49.238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83" t="s">
        <v>163</v>
      </c>
      <c r="AT133" s="183" t="s">
        <v>158</v>
      </c>
      <c r="AU133" s="183" t="s">
        <v>85</v>
      </c>
      <c r="AY133" s="18" t="s">
        <v>155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8" t="s">
        <v>83</v>
      </c>
      <c r="BK133" s="184">
        <f>ROUND(I133*H133,2)</f>
        <v>0</v>
      </c>
      <c r="BL133" s="18" t="s">
        <v>163</v>
      </c>
      <c r="BM133" s="183" t="s">
        <v>523</v>
      </c>
    </row>
    <row r="134" s="2" customFormat="1">
      <c r="A134" s="38"/>
      <c r="B134" s="39"/>
      <c r="C134" s="38"/>
      <c r="D134" s="185" t="s">
        <v>165</v>
      </c>
      <c r="E134" s="38"/>
      <c r="F134" s="186" t="s">
        <v>524</v>
      </c>
      <c r="G134" s="38"/>
      <c r="H134" s="38"/>
      <c r="I134" s="187"/>
      <c r="J134" s="38"/>
      <c r="K134" s="38"/>
      <c r="L134" s="39"/>
      <c r="M134" s="188"/>
      <c r="N134" s="189"/>
      <c r="O134" s="77"/>
      <c r="P134" s="77"/>
      <c r="Q134" s="77"/>
      <c r="R134" s="77"/>
      <c r="S134" s="77"/>
      <c r="T134" s="7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8" t="s">
        <v>165</v>
      </c>
      <c r="AU134" s="18" t="s">
        <v>85</v>
      </c>
    </row>
    <row r="135" s="2" customFormat="1" ht="37.8" customHeight="1">
      <c r="A135" s="38"/>
      <c r="B135" s="171"/>
      <c r="C135" s="172" t="s">
        <v>85</v>
      </c>
      <c r="D135" s="172" t="s">
        <v>158</v>
      </c>
      <c r="E135" s="173" t="s">
        <v>525</v>
      </c>
      <c r="F135" s="174" t="s">
        <v>526</v>
      </c>
      <c r="G135" s="175" t="s">
        <v>362</v>
      </c>
      <c r="H135" s="176">
        <v>23.449999999999999</v>
      </c>
      <c r="I135" s="177"/>
      <c r="J135" s="178">
        <f>ROUND(I135*H135,2)</f>
        <v>0</v>
      </c>
      <c r="K135" s="174" t="s">
        <v>162</v>
      </c>
      <c r="L135" s="39"/>
      <c r="M135" s="179" t="s">
        <v>1</v>
      </c>
      <c r="N135" s="180" t="s">
        <v>40</v>
      </c>
      <c r="O135" s="77"/>
      <c r="P135" s="181">
        <f>O135*H135</f>
        <v>0</v>
      </c>
      <c r="Q135" s="181">
        <v>0</v>
      </c>
      <c r="R135" s="181">
        <f>Q135*H135</f>
        <v>0</v>
      </c>
      <c r="S135" s="181">
        <v>2.2000000000000002</v>
      </c>
      <c r="T135" s="182">
        <f>S135*H135</f>
        <v>51.590000000000003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83" t="s">
        <v>163</v>
      </c>
      <c r="AT135" s="183" t="s">
        <v>158</v>
      </c>
      <c r="AU135" s="183" t="s">
        <v>85</v>
      </c>
      <c r="AY135" s="18" t="s">
        <v>155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8" t="s">
        <v>83</v>
      </c>
      <c r="BK135" s="184">
        <f>ROUND(I135*H135,2)</f>
        <v>0</v>
      </c>
      <c r="BL135" s="18" t="s">
        <v>163</v>
      </c>
      <c r="BM135" s="183" t="s">
        <v>527</v>
      </c>
    </row>
    <row r="136" s="2" customFormat="1">
      <c r="A136" s="38"/>
      <c r="B136" s="39"/>
      <c r="C136" s="38"/>
      <c r="D136" s="185" t="s">
        <v>165</v>
      </c>
      <c r="E136" s="38"/>
      <c r="F136" s="186" t="s">
        <v>528</v>
      </c>
      <c r="G136" s="38"/>
      <c r="H136" s="38"/>
      <c r="I136" s="187"/>
      <c r="J136" s="38"/>
      <c r="K136" s="38"/>
      <c r="L136" s="39"/>
      <c r="M136" s="188"/>
      <c r="N136" s="189"/>
      <c r="O136" s="77"/>
      <c r="P136" s="77"/>
      <c r="Q136" s="77"/>
      <c r="R136" s="77"/>
      <c r="S136" s="77"/>
      <c r="T136" s="7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8" t="s">
        <v>165</v>
      </c>
      <c r="AU136" s="18" t="s">
        <v>85</v>
      </c>
    </row>
    <row r="137" s="13" customFormat="1">
      <c r="A137" s="13"/>
      <c r="B137" s="190"/>
      <c r="C137" s="13"/>
      <c r="D137" s="191" t="s">
        <v>192</v>
      </c>
      <c r="E137" s="192" t="s">
        <v>1</v>
      </c>
      <c r="F137" s="193" t="s">
        <v>529</v>
      </c>
      <c r="G137" s="13"/>
      <c r="H137" s="194">
        <v>23.449999999999999</v>
      </c>
      <c r="I137" s="195"/>
      <c r="J137" s="13"/>
      <c r="K137" s="13"/>
      <c r="L137" s="190"/>
      <c r="M137" s="196"/>
      <c r="N137" s="197"/>
      <c r="O137" s="197"/>
      <c r="P137" s="197"/>
      <c r="Q137" s="197"/>
      <c r="R137" s="197"/>
      <c r="S137" s="197"/>
      <c r="T137" s="19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92" t="s">
        <v>192</v>
      </c>
      <c r="AU137" s="192" t="s">
        <v>85</v>
      </c>
      <c r="AV137" s="13" t="s">
        <v>85</v>
      </c>
      <c r="AW137" s="13" t="s">
        <v>31</v>
      </c>
      <c r="AX137" s="13" t="s">
        <v>83</v>
      </c>
      <c r="AY137" s="192" t="s">
        <v>155</v>
      </c>
    </row>
    <row r="138" s="2" customFormat="1" ht="24.15" customHeight="1">
      <c r="A138" s="38"/>
      <c r="B138" s="171"/>
      <c r="C138" s="172" t="s">
        <v>171</v>
      </c>
      <c r="D138" s="172" t="s">
        <v>158</v>
      </c>
      <c r="E138" s="173" t="s">
        <v>530</v>
      </c>
      <c r="F138" s="174" t="s">
        <v>531</v>
      </c>
      <c r="G138" s="175" t="s">
        <v>188</v>
      </c>
      <c r="H138" s="176">
        <v>7.2999999999999998</v>
      </c>
      <c r="I138" s="177"/>
      <c r="J138" s="178">
        <f>ROUND(I138*H138,2)</f>
        <v>0</v>
      </c>
      <c r="K138" s="174" t="s">
        <v>162</v>
      </c>
      <c r="L138" s="39"/>
      <c r="M138" s="179" t="s">
        <v>1</v>
      </c>
      <c r="N138" s="180" t="s">
        <v>40</v>
      </c>
      <c r="O138" s="77"/>
      <c r="P138" s="181">
        <f>O138*H138</f>
        <v>0</v>
      </c>
      <c r="Q138" s="181">
        <v>0</v>
      </c>
      <c r="R138" s="181">
        <f>Q138*H138</f>
        <v>0</v>
      </c>
      <c r="S138" s="181">
        <v>0.050000000000000003</v>
      </c>
      <c r="T138" s="182">
        <f>S138*H138</f>
        <v>0.36499999999999999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83" t="s">
        <v>163</v>
      </c>
      <c r="AT138" s="183" t="s">
        <v>158</v>
      </c>
      <c r="AU138" s="183" t="s">
        <v>85</v>
      </c>
      <c r="AY138" s="18" t="s">
        <v>155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8" t="s">
        <v>83</v>
      </c>
      <c r="BK138" s="184">
        <f>ROUND(I138*H138,2)</f>
        <v>0</v>
      </c>
      <c r="BL138" s="18" t="s">
        <v>163</v>
      </c>
      <c r="BM138" s="183" t="s">
        <v>532</v>
      </c>
    </row>
    <row r="139" s="2" customFormat="1">
      <c r="A139" s="38"/>
      <c r="B139" s="39"/>
      <c r="C139" s="38"/>
      <c r="D139" s="185" t="s">
        <v>165</v>
      </c>
      <c r="E139" s="38"/>
      <c r="F139" s="186" t="s">
        <v>533</v>
      </c>
      <c r="G139" s="38"/>
      <c r="H139" s="38"/>
      <c r="I139" s="187"/>
      <c r="J139" s="38"/>
      <c r="K139" s="38"/>
      <c r="L139" s="39"/>
      <c r="M139" s="188"/>
      <c r="N139" s="189"/>
      <c r="O139" s="77"/>
      <c r="P139" s="77"/>
      <c r="Q139" s="77"/>
      <c r="R139" s="77"/>
      <c r="S139" s="77"/>
      <c r="T139" s="7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8" t="s">
        <v>165</v>
      </c>
      <c r="AU139" s="18" t="s">
        <v>85</v>
      </c>
    </row>
    <row r="140" s="13" customFormat="1">
      <c r="A140" s="13"/>
      <c r="B140" s="190"/>
      <c r="C140" s="13"/>
      <c r="D140" s="191" t="s">
        <v>192</v>
      </c>
      <c r="E140" s="192" t="s">
        <v>1</v>
      </c>
      <c r="F140" s="193" t="s">
        <v>534</v>
      </c>
      <c r="G140" s="13"/>
      <c r="H140" s="194">
        <v>0.56000000000000005</v>
      </c>
      <c r="I140" s="195"/>
      <c r="J140" s="13"/>
      <c r="K140" s="13"/>
      <c r="L140" s="190"/>
      <c r="M140" s="196"/>
      <c r="N140" s="197"/>
      <c r="O140" s="197"/>
      <c r="P140" s="197"/>
      <c r="Q140" s="197"/>
      <c r="R140" s="197"/>
      <c r="S140" s="197"/>
      <c r="T140" s="19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2" t="s">
        <v>192</v>
      </c>
      <c r="AU140" s="192" t="s">
        <v>85</v>
      </c>
      <c r="AV140" s="13" t="s">
        <v>85</v>
      </c>
      <c r="AW140" s="13" t="s">
        <v>31</v>
      </c>
      <c r="AX140" s="13" t="s">
        <v>75</v>
      </c>
      <c r="AY140" s="192" t="s">
        <v>155</v>
      </c>
    </row>
    <row r="141" s="13" customFormat="1">
      <c r="A141" s="13"/>
      <c r="B141" s="190"/>
      <c r="C141" s="13"/>
      <c r="D141" s="191" t="s">
        <v>192</v>
      </c>
      <c r="E141" s="192" t="s">
        <v>1</v>
      </c>
      <c r="F141" s="193" t="s">
        <v>535</v>
      </c>
      <c r="G141" s="13"/>
      <c r="H141" s="194">
        <v>5.1200000000000001</v>
      </c>
      <c r="I141" s="195"/>
      <c r="J141" s="13"/>
      <c r="K141" s="13"/>
      <c r="L141" s="190"/>
      <c r="M141" s="196"/>
      <c r="N141" s="197"/>
      <c r="O141" s="197"/>
      <c r="P141" s="197"/>
      <c r="Q141" s="197"/>
      <c r="R141" s="197"/>
      <c r="S141" s="197"/>
      <c r="T141" s="19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2" t="s">
        <v>192</v>
      </c>
      <c r="AU141" s="192" t="s">
        <v>85</v>
      </c>
      <c r="AV141" s="13" t="s">
        <v>85</v>
      </c>
      <c r="AW141" s="13" t="s">
        <v>31</v>
      </c>
      <c r="AX141" s="13" t="s">
        <v>75</v>
      </c>
      <c r="AY141" s="192" t="s">
        <v>155</v>
      </c>
    </row>
    <row r="142" s="13" customFormat="1">
      <c r="A142" s="13"/>
      <c r="B142" s="190"/>
      <c r="C142" s="13"/>
      <c r="D142" s="191" t="s">
        <v>192</v>
      </c>
      <c r="E142" s="192" t="s">
        <v>1</v>
      </c>
      <c r="F142" s="193" t="s">
        <v>536</v>
      </c>
      <c r="G142" s="13"/>
      <c r="H142" s="194">
        <v>1.6200000000000001</v>
      </c>
      <c r="I142" s="195"/>
      <c r="J142" s="13"/>
      <c r="K142" s="13"/>
      <c r="L142" s="190"/>
      <c r="M142" s="196"/>
      <c r="N142" s="197"/>
      <c r="O142" s="197"/>
      <c r="P142" s="197"/>
      <c r="Q142" s="197"/>
      <c r="R142" s="197"/>
      <c r="S142" s="197"/>
      <c r="T142" s="19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2" t="s">
        <v>192</v>
      </c>
      <c r="AU142" s="192" t="s">
        <v>85</v>
      </c>
      <c r="AV142" s="13" t="s">
        <v>85</v>
      </c>
      <c r="AW142" s="13" t="s">
        <v>31</v>
      </c>
      <c r="AX142" s="13" t="s">
        <v>75</v>
      </c>
      <c r="AY142" s="192" t="s">
        <v>155</v>
      </c>
    </row>
    <row r="143" s="14" customFormat="1">
      <c r="A143" s="14"/>
      <c r="B143" s="199"/>
      <c r="C143" s="14"/>
      <c r="D143" s="191" t="s">
        <v>192</v>
      </c>
      <c r="E143" s="200" t="s">
        <v>1</v>
      </c>
      <c r="F143" s="201" t="s">
        <v>194</v>
      </c>
      <c r="G143" s="14"/>
      <c r="H143" s="202">
        <v>7.2999999999999998</v>
      </c>
      <c r="I143" s="203"/>
      <c r="J143" s="14"/>
      <c r="K143" s="14"/>
      <c r="L143" s="199"/>
      <c r="M143" s="204"/>
      <c r="N143" s="205"/>
      <c r="O143" s="205"/>
      <c r="P143" s="205"/>
      <c r="Q143" s="205"/>
      <c r="R143" s="205"/>
      <c r="S143" s="205"/>
      <c r="T143" s="20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00" t="s">
        <v>192</v>
      </c>
      <c r="AU143" s="200" t="s">
        <v>85</v>
      </c>
      <c r="AV143" s="14" t="s">
        <v>163</v>
      </c>
      <c r="AW143" s="14" t="s">
        <v>31</v>
      </c>
      <c r="AX143" s="14" t="s">
        <v>83</v>
      </c>
      <c r="AY143" s="200" t="s">
        <v>155</v>
      </c>
    </row>
    <row r="144" s="12" customFormat="1" ht="22.8" customHeight="1">
      <c r="A144" s="12"/>
      <c r="B144" s="158"/>
      <c r="C144" s="12"/>
      <c r="D144" s="159" t="s">
        <v>74</v>
      </c>
      <c r="E144" s="169" t="s">
        <v>156</v>
      </c>
      <c r="F144" s="169" t="s">
        <v>157</v>
      </c>
      <c r="G144" s="12"/>
      <c r="H144" s="12"/>
      <c r="I144" s="161"/>
      <c r="J144" s="170">
        <f>BK144</f>
        <v>0</v>
      </c>
      <c r="K144" s="12"/>
      <c r="L144" s="158"/>
      <c r="M144" s="163"/>
      <c r="N144" s="164"/>
      <c r="O144" s="164"/>
      <c r="P144" s="165">
        <f>SUM(P145:P152)</f>
        <v>0</v>
      </c>
      <c r="Q144" s="164"/>
      <c r="R144" s="165">
        <f>SUM(R145:R152)</f>
        <v>0</v>
      </c>
      <c r="S144" s="164"/>
      <c r="T144" s="166">
        <f>SUM(T145:T152)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59" t="s">
        <v>83</v>
      </c>
      <c r="AT144" s="167" t="s">
        <v>74</v>
      </c>
      <c r="AU144" s="167" t="s">
        <v>83</v>
      </c>
      <c r="AY144" s="159" t="s">
        <v>155</v>
      </c>
      <c r="BK144" s="168">
        <f>SUM(BK145:BK152)</f>
        <v>0</v>
      </c>
    </row>
    <row r="145" s="2" customFormat="1" ht="24.15" customHeight="1">
      <c r="A145" s="38"/>
      <c r="B145" s="171"/>
      <c r="C145" s="172" t="s">
        <v>163</v>
      </c>
      <c r="D145" s="172" t="s">
        <v>158</v>
      </c>
      <c r="E145" s="173" t="s">
        <v>159</v>
      </c>
      <c r="F145" s="174" t="s">
        <v>160</v>
      </c>
      <c r="G145" s="175" t="s">
        <v>161</v>
      </c>
      <c r="H145" s="176">
        <v>203.17500000000001</v>
      </c>
      <c r="I145" s="177"/>
      <c r="J145" s="178">
        <f>ROUND(I145*H145,2)</f>
        <v>0</v>
      </c>
      <c r="K145" s="174" t="s">
        <v>162</v>
      </c>
      <c r="L145" s="39"/>
      <c r="M145" s="179" t="s">
        <v>1</v>
      </c>
      <c r="N145" s="180" t="s">
        <v>40</v>
      </c>
      <c r="O145" s="77"/>
      <c r="P145" s="181">
        <f>O145*H145</f>
        <v>0</v>
      </c>
      <c r="Q145" s="181">
        <v>0</v>
      </c>
      <c r="R145" s="181">
        <f>Q145*H145</f>
        <v>0</v>
      </c>
      <c r="S145" s="181">
        <v>0</v>
      </c>
      <c r="T145" s="182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83" t="s">
        <v>163</v>
      </c>
      <c r="AT145" s="183" t="s">
        <v>158</v>
      </c>
      <c r="AU145" s="183" t="s">
        <v>85</v>
      </c>
      <c r="AY145" s="18" t="s">
        <v>155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8" t="s">
        <v>83</v>
      </c>
      <c r="BK145" s="184">
        <f>ROUND(I145*H145,2)</f>
        <v>0</v>
      </c>
      <c r="BL145" s="18" t="s">
        <v>163</v>
      </c>
      <c r="BM145" s="183" t="s">
        <v>537</v>
      </c>
    </row>
    <row r="146" s="2" customFormat="1">
      <c r="A146" s="38"/>
      <c r="B146" s="39"/>
      <c r="C146" s="38"/>
      <c r="D146" s="185" t="s">
        <v>165</v>
      </c>
      <c r="E146" s="38"/>
      <c r="F146" s="186" t="s">
        <v>166</v>
      </c>
      <c r="G146" s="38"/>
      <c r="H146" s="38"/>
      <c r="I146" s="187"/>
      <c r="J146" s="38"/>
      <c r="K146" s="38"/>
      <c r="L146" s="39"/>
      <c r="M146" s="188"/>
      <c r="N146" s="189"/>
      <c r="O146" s="77"/>
      <c r="P146" s="77"/>
      <c r="Q146" s="77"/>
      <c r="R146" s="77"/>
      <c r="S146" s="77"/>
      <c r="T146" s="7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8" t="s">
        <v>165</v>
      </c>
      <c r="AU146" s="18" t="s">
        <v>85</v>
      </c>
    </row>
    <row r="147" s="2" customFormat="1" ht="24.15" customHeight="1">
      <c r="A147" s="38"/>
      <c r="B147" s="171"/>
      <c r="C147" s="172" t="s">
        <v>185</v>
      </c>
      <c r="D147" s="172" t="s">
        <v>158</v>
      </c>
      <c r="E147" s="173" t="s">
        <v>167</v>
      </c>
      <c r="F147" s="174" t="s">
        <v>168</v>
      </c>
      <c r="G147" s="175" t="s">
        <v>161</v>
      </c>
      <c r="H147" s="176">
        <v>203.17500000000001</v>
      </c>
      <c r="I147" s="177"/>
      <c r="J147" s="178">
        <f>ROUND(I147*H147,2)</f>
        <v>0</v>
      </c>
      <c r="K147" s="174" t="s">
        <v>162</v>
      </c>
      <c r="L147" s="39"/>
      <c r="M147" s="179" t="s">
        <v>1</v>
      </c>
      <c r="N147" s="180" t="s">
        <v>40</v>
      </c>
      <c r="O147" s="77"/>
      <c r="P147" s="181">
        <f>O147*H147</f>
        <v>0</v>
      </c>
      <c r="Q147" s="181">
        <v>0</v>
      </c>
      <c r="R147" s="181">
        <f>Q147*H147</f>
        <v>0</v>
      </c>
      <c r="S147" s="181">
        <v>0</v>
      </c>
      <c r="T147" s="18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83" t="s">
        <v>163</v>
      </c>
      <c r="AT147" s="183" t="s">
        <v>158</v>
      </c>
      <c r="AU147" s="183" t="s">
        <v>85</v>
      </c>
      <c r="AY147" s="18" t="s">
        <v>155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8" t="s">
        <v>83</v>
      </c>
      <c r="BK147" s="184">
        <f>ROUND(I147*H147,2)</f>
        <v>0</v>
      </c>
      <c r="BL147" s="18" t="s">
        <v>163</v>
      </c>
      <c r="BM147" s="183" t="s">
        <v>538</v>
      </c>
    </row>
    <row r="148" s="2" customFormat="1">
      <c r="A148" s="38"/>
      <c r="B148" s="39"/>
      <c r="C148" s="38"/>
      <c r="D148" s="185" t="s">
        <v>165</v>
      </c>
      <c r="E148" s="38"/>
      <c r="F148" s="186" t="s">
        <v>170</v>
      </c>
      <c r="G148" s="38"/>
      <c r="H148" s="38"/>
      <c r="I148" s="187"/>
      <c r="J148" s="38"/>
      <c r="K148" s="38"/>
      <c r="L148" s="39"/>
      <c r="M148" s="188"/>
      <c r="N148" s="189"/>
      <c r="O148" s="77"/>
      <c r="P148" s="77"/>
      <c r="Q148" s="77"/>
      <c r="R148" s="77"/>
      <c r="S148" s="77"/>
      <c r="T148" s="7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8" t="s">
        <v>165</v>
      </c>
      <c r="AU148" s="18" t="s">
        <v>85</v>
      </c>
    </row>
    <row r="149" s="2" customFormat="1" ht="24.15" customHeight="1">
      <c r="A149" s="38"/>
      <c r="B149" s="171"/>
      <c r="C149" s="172" t="s">
        <v>195</v>
      </c>
      <c r="D149" s="172" t="s">
        <v>158</v>
      </c>
      <c r="E149" s="173" t="s">
        <v>172</v>
      </c>
      <c r="F149" s="174" t="s">
        <v>173</v>
      </c>
      <c r="G149" s="175" t="s">
        <v>161</v>
      </c>
      <c r="H149" s="176">
        <v>2031.75</v>
      </c>
      <c r="I149" s="177"/>
      <c r="J149" s="178">
        <f>ROUND(I149*H149,2)</f>
        <v>0</v>
      </c>
      <c r="K149" s="174" t="s">
        <v>162</v>
      </c>
      <c r="L149" s="39"/>
      <c r="M149" s="179" t="s">
        <v>1</v>
      </c>
      <c r="N149" s="180" t="s">
        <v>40</v>
      </c>
      <c r="O149" s="77"/>
      <c r="P149" s="181">
        <f>O149*H149</f>
        <v>0</v>
      </c>
      <c r="Q149" s="181">
        <v>0</v>
      </c>
      <c r="R149" s="181">
        <f>Q149*H149</f>
        <v>0</v>
      </c>
      <c r="S149" s="181">
        <v>0</v>
      </c>
      <c r="T149" s="182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83" t="s">
        <v>163</v>
      </c>
      <c r="AT149" s="183" t="s">
        <v>158</v>
      </c>
      <c r="AU149" s="183" t="s">
        <v>85</v>
      </c>
      <c r="AY149" s="18" t="s">
        <v>155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8" t="s">
        <v>83</v>
      </c>
      <c r="BK149" s="184">
        <f>ROUND(I149*H149,2)</f>
        <v>0</v>
      </c>
      <c r="BL149" s="18" t="s">
        <v>163</v>
      </c>
      <c r="BM149" s="183" t="s">
        <v>539</v>
      </c>
    </row>
    <row r="150" s="2" customFormat="1">
      <c r="A150" s="38"/>
      <c r="B150" s="39"/>
      <c r="C150" s="38"/>
      <c r="D150" s="185" t="s">
        <v>165</v>
      </c>
      <c r="E150" s="38"/>
      <c r="F150" s="186" t="s">
        <v>175</v>
      </c>
      <c r="G150" s="38"/>
      <c r="H150" s="38"/>
      <c r="I150" s="187"/>
      <c r="J150" s="38"/>
      <c r="K150" s="38"/>
      <c r="L150" s="39"/>
      <c r="M150" s="188"/>
      <c r="N150" s="189"/>
      <c r="O150" s="77"/>
      <c r="P150" s="77"/>
      <c r="Q150" s="77"/>
      <c r="R150" s="77"/>
      <c r="S150" s="77"/>
      <c r="T150" s="7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8" t="s">
        <v>165</v>
      </c>
      <c r="AU150" s="18" t="s">
        <v>85</v>
      </c>
    </row>
    <row r="151" s="2" customFormat="1" ht="44.25" customHeight="1">
      <c r="A151" s="38"/>
      <c r="B151" s="171"/>
      <c r="C151" s="172" t="s">
        <v>203</v>
      </c>
      <c r="D151" s="172" t="s">
        <v>158</v>
      </c>
      <c r="E151" s="173" t="s">
        <v>176</v>
      </c>
      <c r="F151" s="174" t="s">
        <v>177</v>
      </c>
      <c r="G151" s="175" t="s">
        <v>161</v>
      </c>
      <c r="H151" s="176">
        <v>203.17500000000001</v>
      </c>
      <c r="I151" s="177"/>
      <c r="J151" s="178">
        <f>ROUND(I151*H151,2)</f>
        <v>0</v>
      </c>
      <c r="K151" s="174" t="s">
        <v>178</v>
      </c>
      <c r="L151" s="39"/>
      <c r="M151" s="179" t="s">
        <v>1</v>
      </c>
      <c r="N151" s="180" t="s">
        <v>40</v>
      </c>
      <c r="O151" s="77"/>
      <c r="P151" s="181">
        <f>O151*H151</f>
        <v>0</v>
      </c>
      <c r="Q151" s="181">
        <v>0</v>
      </c>
      <c r="R151" s="181">
        <f>Q151*H151</f>
        <v>0</v>
      </c>
      <c r="S151" s="181">
        <v>0</v>
      </c>
      <c r="T151" s="18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83" t="s">
        <v>163</v>
      </c>
      <c r="AT151" s="183" t="s">
        <v>158</v>
      </c>
      <c r="AU151" s="183" t="s">
        <v>85</v>
      </c>
      <c r="AY151" s="18" t="s">
        <v>155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8" t="s">
        <v>83</v>
      </c>
      <c r="BK151" s="184">
        <f>ROUND(I151*H151,2)</f>
        <v>0</v>
      </c>
      <c r="BL151" s="18" t="s">
        <v>163</v>
      </c>
      <c r="BM151" s="183" t="s">
        <v>540</v>
      </c>
    </row>
    <row r="152" s="2" customFormat="1">
      <c r="A152" s="38"/>
      <c r="B152" s="39"/>
      <c r="C152" s="38"/>
      <c r="D152" s="185" t="s">
        <v>165</v>
      </c>
      <c r="E152" s="38"/>
      <c r="F152" s="186" t="s">
        <v>180</v>
      </c>
      <c r="G152" s="38"/>
      <c r="H152" s="38"/>
      <c r="I152" s="187"/>
      <c r="J152" s="38"/>
      <c r="K152" s="38"/>
      <c r="L152" s="39"/>
      <c r="M152" s="188"/>
      <c r="N152" s="189"/>
      <c r="O152" s="77"/>
      <c r="P152" s="77"/>
      <c r="Q152" s="77"/>
      <c r="R152" s="77"/>
      <c r="S152" s="77"/>
      <c r="T152" s="7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8" t="s">
        <v>165</v>
      </c>
      <c r="AU152" s="18" t="s">
        <v>85</v>
      </c>
    </row>
    <row r="153" s="12" customFormat="1" ht="25.92" customHeight="1">
      <c r="A153" s="12"/>
      <c r="B153" s="158"/>
      <c r="C153" s="12"/>
      <c r="D153" s="159" t="s">
        <v>74</v>
      </c>
      <c r="E153" s="160" t="s">
        <v>181</v>
      </c>
      <c r="F153" s="160" t="s">
        <v>182</v>
      </c>
      <c r="G153" s="12"/>
      <c r="H153" s="12"/>
      <c r="I153" s="161"/>
      <c r="J153" s="162">
        <f>BK153</f>
        <v>0</v>
      </c>
      <c r="K153" s="12"/>
      <c r="L153" s="158"/>
      <c r="M153" s="163"/>
      <c r="N153" s="164"/>
      <c r="O153" s="164"/>
      <c r="P153" s="165">
        <f>P154+P164+P170+P173+P181+P195</f>
        <v>0</v>
      </c>
      <c r="Q153" s="164"/>
      <c r="R153" s="165">
        <f>R154+R164+R170+R173+R181+R195</f>
        <v>0</v>
      </c>
      <c r="S153" s="164"/>
      <c r="T153" s="166">
        <f>T154+T164+T170+T173+T181+T195</f>
        <v>101.98180214000001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59" t="s">
        <v>85</v>
      </c>
      <c r="AT153" s="167" t="s">
        <v>74</v>
      </c>
      <c r="AU153" s="167" t="s">
        <v>75</v>
      </c>
      <c r="AY153" s="159" t="s">
        <v>155</v>
      </c>
      <c r="BK153" s="168">
        <f>BK154+BK164+BK170+BK173+BK181+BK195</f>
        <v>0</v>
      </c>
    </row>
    <row r="154" s="12" customFormat="1" ht="22.8" customHeight="1">
      <c r="A154" s="12"/>
      <c r="B154" s="158"/>
      <c r="C154" s="12"/>
      <c r="D154" s="159" t="s">
        <v>74</v>
      </c>
      <c r="E154" s="169" t="s">
        <v>183</v>
      </c>
      <c r="F154" s="169" t="s">
        <v>184</v>
      </c>
      <c r="G154" s="12"/>
      <c r="H154" s="12"/>
      <c r="I154" s="161"/>
      <c r="J154" s="170">
        <f>BK154</f>
        <v>0</v>
      </c>
      <c r="K154" s="12"/>
      <c r="L154" s="158"/>
      <c r="M154" s="163"/>
      <c r="N154" s="164"/>
      <c r="O154" s="164"/>
      <c r="P154" s="165">
        <f>SUM(P155:P163)</f>
        <v>0</v>
      </c>
      <c r="Q154" s="164"/>
      <c r="R154" s="165">
        <f>SUM(R155:R163)</f>
        <v>0</v>
      </c>
      <c r="S154" s="164"/>
      <c r="T154" s="166">
        <f>SUM(T155:T163)</f>
        <v>15.21388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59" t="s">
        <v>85</v>
      </c>
      <c r="AT154" s="167" t="s">
        <v>74</v>
      </c>
      <c r="AU154" s="167" t="s">
        <v>83</v>
      </c>
      <c r="AY154" s="159" t="s">
        <v>155</v>
      </c>
      <c r="BK154" s="168">
        <f>SUM(BK155:BK163)</f>
        <v>0</v>
      </c>
    </row>
    <row r="155" s="2" customFormat="1" ht="24.15" customHeight="1">
      <c r="A155" s="38"/>
      <c r="B155" s="171"/>
      <c r="C155" s="172" t="s">
        <v>210</v>
      </c>
      <c r="D155" s="172" t="s">
        <v>158</v>
      </c>
      <c r="E155" s="173" t="s">
        <v>186</v>
      </c>
      <c r="F155" s="174" t="s">
        <v>187</v>
      </c>
      <c r="G155" s="175" t="s">
        <v>188</v>
      </c>
      <c r="H155" s="176">
        <v>586.46000000000004</v>
      </c>
      <c r="I155" s="177"/>
      <c r="J155" s="178">
        <f>ROUND(I155*H155,2)</f>
        <v>0</v>
      </c>
      <c r="K155" s="174" t="s">
        <v>178</v>
      </c>
      <c r="L155" s="39"/>
      <c r="M155" s="179" t="s">
        <v>1</v>
      </c>
      <c r="N155" s="180" t="s">
        <v>40</v>
      </c>
      <c r="O155" s="77"/>
      <c r="P155" s="181">
        <f>O155*H155</f>
        <v>0</v>
      </c>
      <c r="Q155" s="181">
        <v>0</v>
      </c>
      <c r="R155" s="181">
        <f>Q155*H155</f>
        <v>0</v>
      </c>
      <c r="S155" s="181">
        <v>0.0054999999999999997</v>
      </c>
      <c r="T155" s="182">
        <f>S155*H155</f>
        <v>3.22553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83" t="s">
        <v>189</v>
      </c>
      <c r="AT155" s="183" t="s">
        <v>158</v>
      </c>
      <c r="AU155" s="183" t="s">
        <v>85</v>
      </c>
      <c r="AY155" s="18" t="s">
        <v>155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8" t="s">
        <v>83</v>
      </c>
      <c r="BK155" s="184">
        <f>ROUND(I155*H155,2)</f>
        <v>0</v>
      </c>
      <c r="BL155" s="18" t="s">
        <v>189</v>
      </c>
      <c r="BM155" s="183" t="s">
        <v>541</v>
      </c>
    </row>
    <row r="156" s="2" customFormat="1">
      <c r="A156" s="38"/>
      <c r="B156" s="39"/>
      <c r="C156" s="38"/>
      <c r="D156" s="185" t="s">
        <v>165</v>
      </c>
      <c r="E156" s="38"/>
      <c r="F156" s="186" t="s">
        <v>191</v>
      </c>
      <c r="G156" s="38"/>
      <c r="H156" s="38"/>
      <c r="I156" s="187"/>
      <c r="J156" s="38"/>
      <c r="K156" s="38"/>
      <c r="L156" s="39"/>
      <c r="M156" s="188"/>
      <c r="N156" s="189"/>
      <c r="O156" s="77"/>
      <c r="P156" s="77"/>
      <c r="Q156" s="77"/>
      <c r="R156" s="77"/>
      <c r="S156" s="77"/>
      <c r="T156" s="78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8" t="s">
        <v>165</v>
      </c>
      <c r="AU156" s="18" t="s">
        <v>85</v>
      </c>
    </row>
    <row r="157" s="13" customFormat="1">
      <c r="A157" s="13"/>
      <c r="B157" s="190"/>
      <c r="C157" s="13"/>
      <c r="D157" s="191" t="s">
        <v>192</v>
      </c>
      <c r="E157" s="192" t="s">
        <v>1</v>
      </c>
      <c r="F157" s="193" t="s">
        <v>542</v>
      </c>
      <c r="G157" s="13"/>
      <c r="H157" s="194">
        <v>586.46000000000004</v>
      </c>
      <c r="I157" s="195"/>
      <c r="J157" s="13"/>
      <c r="K157" s="13"/>
      <c r="L157" s="190"/>
      <c r="M157" s="196"/>
      <c r="N157" s="197"/>
      <c r="O157" s="197"/>
      <c r="P157" s="197"/>
      <c r="Q157" s="197"/>
      <c r="R157" s="197"/>
      <c r="S157" s="197"/>
      <c r="T157" s="19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2" t="s">
        <v>192</v>
      </c>
      <c r="AU157" s="192" t="s">
        <v>85</v>
      </c>
      <c r="AV157" s="13" t="s">
        <v>85</v>
      </c>
      <c r="AW157" s="13" t="s">
        <v>31</v>
      </c>
      <c r="AX157" s="13" t="s">
        <v>83</v>
      </c>
      <c r="AY157" s="192" t="s">
        <v>155</v>
      </c>
    </row>
    <row r="158" s="2" customFormat="1" ht="24.15" customHeight="1">
      <c r="A158" s="38"/>
      <c r="B158" s="171"/>
      <c r="C158" s="172" t="s">
        <v>218</v>
      </c>
      <c r="D158" s="172" t="s">
        <v>158</v>
      </c>
      <c r="E158" s="173" t="s">
        <v>543</v>
      </c>
      <c r="F158" s="174" t="s">
        <v>544</v>
      </c>
      <c r="G158" s="175" t="s">
        <v>188</v>
      </c>
      <c r="H158" s="176">
        <v>1089.8499999999999</v>
      </c>
      <c r="I158" s="177"/>
      <c r="J158" s="178">
        <f>ROUND(I158*H158,2)</f>
        <v>0</v>
      </c>
      <c r="K158" s="174" t="s">
        <v>178</v>
      </c>
      <c r="L158" s="39"/>
      <c r="M158" s="179" t="s">
        <v>1</v>
      </c>
      <c r="N158" s="180" t="s">
        <v>40</v>
      </c>
      <c r="O158" s="77"/>
      <c r="P158" s="181">
        <f>O158*H158</f>
        <v>0</v>
      </c>
      <c r="Q158" s="181">
        <v>0</v>
      </c>
      <c r="R158" s="181">
        <f>Q158*H158</f>
        <v>0</v>
      </c>
      <c r="S158" s="181">
        <v>0.010999999999999999</v>
      </c>
      <c r="T158" s="182">
        <f>S158*H158</f>
        <v>11.988349999999999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83" t="s">
        <v>189</v>
      </c>
      <c r="AT158" s="183" t="s">
        <v>158</v>
      </c>
      <c r="AU158" s="183" t="s">
        <v>85</v>
      </c>
      <c r="AY158" s="18" t="s">
        <v>155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8" t="s">
        <v>83</v>
      </c>
      <c r="BK158" s="184">
        <f>ROUND(I158*H158,2)</f>
        <v>0</v>
      </c>
      <c r="BL158" s="18" t="s">
        <v>189</v>
      </c>
      <c r="BM158" s="183" t="s">
        <v>545</v>
      </c>
    </row>
    <row r="159" s="2" customFormat="1">
      <c r="A159" s="38"/>
      <c r="B159" s="39"/>
      <c r="C159" s="38"/>
      <c r="D159" s="185" t="s">
        <v>165</v>
      </c>
      <c r="E159" s="38"/>
      <c r="F159" s="186" t="s">
        <v>546</v>
      </c>
      <c r="G159" s="38"/>
      <c r="H159" s="38"/>
      <c r="I159" s="187"/>
      <c r="J159" s="38"/>
      <c r="K159" s="38"/>
      <c r="L159" s="39"/>
      <c r="M159" s="188"/>
      <c r="N159" s="189"/>
      <c r="O159" s="77"/>
      <c r="P159" s="77"/>
      <c r="Q159" s="77"/>
      <c r="R159" s="77"/>
      <c r="S159" s="77"/>
      <c r="T159" s="7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8" t="s">
        <v>165</v>
      </c>
      <c r="AU159" s="18" t="s">
        <v>85</v>
      </c>
    </row>
    <row r="160" s="13" customFormat="1">
      <c r="A160" s="13"/>
      <c r="B160" s="190"/>
      <c r="C160" s="13"/>
      <c r="D160" s="191" t="s">
        <v>192</v>
      </c>
      <c r="E160" s="192" t="s">
        <v>1</v>
      </c>
      <c r="F160" s="193" t="s">
        <v>547</v>
      </c>
      <c r="G160" s="13"/>
      <c r="H160" s="194">
        <v>521.62</v>
      </c>
      <c r="I160" s="195"/>
      <c r="J160" s="13"/>
      <c r="K160" s="13"/>
      <c r="L160" s="190"/>
      <c r="M160" s="196"/>
      <c r="N160" s="197"/>
      <c r="O160" s="197"/>
      <c r="P160" s="197"/>
      <c r="Q160" s="197"/>
      <c r="R160" s="197"/>
      <c r="S160" s="197"/>
      <c r="T160" s="19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2" t="s">
        <v>192</v>
      </c>
      <c r="AU160" s="192" t="s">
        <v>85</v>
      </c>
      <c r="AV160" s="13" t="s">
        <v>85</v>
      </c>
      <c r="AW160" s="13" t="s">
        <v>31</v>
      </c>
      <c r="AX160" s="13" t="s">
        <v>75</v>
      </c>
      <c r="AY160" s="192" t="s">
        <v>155</v>
      </c>
    </row>
    <row r="161" s="15" customFormat="1">
      <c r="A161" s="15"/>
      <c r="B161" s="211"/>
      <c r="C161" s="15"/>
      <c r="D161" s="191" t="s">
        <v>192</v>
      </c>
      <c r="E161" s="212" t="s">
        <v>1</v>
      </c>
      <c r="F161" s="213" t="s">
        <v>548</v>
      </c>
      <c r="G161" s="15"/>
      <c r="H161" s="212" t="s">
        <v>1</v>
      </c>
      <c r="I161" s="214"/>
      <c r="J161" s="15"/>
      <c r="K161" s="15"/>
      <c r="L161" s="211"/>
      <c r="M161" s="215"/>
      <c r="N161" s="216"/>
      <c r="O161" s="216"/>
      <c r="P161" s="216"/>
      <c r="Q161" s="216"/>
      <c r="R161" s="216"/>
      <c r="S161" s="216"/>
      <c r="T161" s="217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12" t="s">
        <v>192</v>
      </c>
      <c r="AU161" s="212" t="s">
        <v>85</v>
      </c>
      <c r="AV161" s="15" t="s">
        <v>83</v>
      </c>
      <c r="AW161" s="15" t="s">
        <v>31</v>
      </c>
      <c r="AX161" s="15" t="s">
        <v>75</v>
      </c>
      <c r="AY161" s="212" t="s">
        <v>155</v>
      </c>
    </row>
    <row r="162" s="13" customFormat="1">
      <c r="A162" s="13"/>
      <c r="B162" s="190"/>
      <c r="C162" s="13"/>
      <c r="D162" s="191" t="s">
        <v>192</v>
      </c>
      <c r="E162" s="192" t="s">
        <v>1</v>
      </c>
      <c r="F162" s="193" t="s">
        <v>549</v>
      </c>
      <c r="G162" s="13"/>
      <c r="H162" s="194">
        <v>568.23000000000002</v>
      </c>
      <c r="I162" s="195"/>
      <c r="J162" s="13"/>
      <c r="K162" s="13"/>
      <c r="L162" s="190"/>
      <c r="M162" s="196"/>
      <c r="N162" s="197"/>
      <c r="O162" s="197"/>
      <c r="P162" s="197"/>
      <c r="Q162" s="197"/>
      <c r="R162" s="197"/>
      <c r="S162" s="197"/>
      <c r="T162" s="19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2" t="s">
        <v>192</v>
      </c>
      <c r="AU162" s="192" t="s">
        <v>85</v>
      </c>
      <c r="AV162" s="13" t="s">
        <v>85</v>
      </c>
      <c r="AW162" s="13" t="s">
        <v>31</v>
      </c>
      <c r="AX162" s="13" t="s">
        <v>75</v>
      </c>
      <c r="AY162" s="192" t="s">
        <v>155</v>
      </c>
    </row>
    <row r="163" s="14" customFormat="1">
      <c r="A163" s="14"/>
      <c r="B163" s="199"/>
      <c r="C163" s="14"/>
      <c r="D163" s="191" t="s">
        <v>192</v>
      </c>
      <c r="E163" s="200" t="s">
        <v>1</v>
      </c>
      <c r="F163" s="201" t="s">
        <v>194</v>
      </c>
      <c r="G163" s="14"/>
      <c r="H163" s="202">
        <v>1089.8499999999999</v>
      </c>
      <c r="I163" s="203"/>
      <c r="J163" s="14"/>
      <c r="K163" s="14"/>
      <c r="L163" s="199"/>
      <c r="M163" s="204"/>
      <c r="N163" s="205"/>
      <c r="O163" s="205"/>
      <c r="P163" s="205"/>
      <c r="Q163" s="205"/>
      <c r="R163" s="205"/>
      <c r="S163" s="205"/>
      <c r="T163" s="20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00" t="s">
        <v>192</v>
      </c>
      <c r="AU163" s="200" t="s">
        <v>85</v>
      </c>
      <c r="AV163" s="14" t="s">
        <v>163</v>
      </c>
      <c r="AW163" s="14" t="s">
        <v>31</v>
      </c>
      <c r="AX163" s="14" t="s">
        <v>83</v>
      </c>
      <c r="AY163" s="200" t="s">
        <v>155</v>
      </c>
    </row>
    <row r="164" s="12" customFormat="1" ht="22.8" customHeight="1">
      <c r="A164" s="12"/>
      <c r="B164" s="158"/>
      <c r="C164" s="12"/>
      <c r="D164" s="159" t="s">
        <v>74</v>
      </c>
      <c r="E164" s="169" t="s">
        <v>201</v>
      </c>
      <c r="F164" s="169" t="s">
        <v>202</v>
      </c>
      <c r="G164" s="12"/>
      <c r="H164" s="12"/>
      <c r="I164" s="161"/>
      <c r="J164" s="170">
        <f>BK164</f>
        <v>0</v>
      </c>
      <c r="K164" s="12"/>
      <c r="L164" s="158"/>
      <c r="M164" s="163"/>
      <c r="N164" s="164"/>
      <c r="O164" s="164"/>
      <c r="P164" s="165">
        <f>SUM(P165:P169)</f>
        <v>0</v>
      </c>
      <c r="Q164" s="164"/>
      <c r="R164" s="165">
        <f>SUM(R165:R169)</f>
        <v>0</v>
      </c>
      <c r="S164" s="164"/>
      <c r="T164" s="166">
        <f>SUM(T165:T169)</f>
        <v>85.580190000000002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59" t="s">
        <v>85</v>
      </c>
      <c r="AT164" s="167" t="s">
        <v>74</v>
      </c>
      <c r="AU164" s="167" t="s">
        <v>83</v>
      </c>
      <c r="AY164" s="159" t="s">
        <v>155</v>
      </c>
      <c r="BK164" s="168">
        <f>SUM(BK165:BK169)</f>
        <v>0</v>
      </c>
    </row>
    <row r="165" s="2" customFormat="1" ht="33" customHeight="1">
      <c r="A165" s="38"/>
      <c r="B165" s="171"/>
      <c r="C165" s="172" t="s">
        <v>225</v>
      </c>
      <c r="D165" s="172" t="s">
        <v>158</v>
      </c>
      <c r="E165" s="173" t="s">
        <v>204</v>
      </c>
      <c r="F165" s="174" t="s">
        <v>205</v>
      </c>
      <c r="G165" s="175" t="s">
        <v>188</v>
      </c>
      <c r="H165" s="176">
        <v>468.89999999999998</v>
      </c>
      <c r="I165" s="177"/>
      <c r="J165" s="178">
        <f>ROUND(I165*H165,2)</f>
        <v>0</v>
      </c>
      <c r="K165" s="174" t="s">
        <v>178</v>
      </c>
      <c r="L165" s="39"/>
      <c r="M165" s="179" t="s">
        <v>1</v>
      </c>
      <c r="N165" s="180" t="s">
        <v>40</v>
      </c>
      <c r="O165" s="77"/>
      <c r="P165" s="181">
        <f>O165*H165</f>
        <v>0</v>
      </c>
      <c r="Q165" s="181">
        <v>0</v>
      </c>
      <c r="R165" s="181">
        <f>Q165*H165</f>
        <v>0</v>
      </c>
      <c r="S165" s="181">
        <v>0.0025000000000000001</v>
      </c>
      <c r="T165" s="182">
        <f>S165*H165</f>
        <v>1.17225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183" t="s">
        <v>189</v>
      </c>
      <c r="AT165" s="183" t="s">
        <v>158</v>
      </c>
      <c r="AU165" s="183" t="s">
        <v>85</v>
      </c>
      <c r="AY165" s="18" t="s">
        <v>155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18" t="s">
        <v>83</v>
      </c>
      <c r="BK165" s="184">
        <f>ROUND(I165*H165,2)</f>
        <v>0</v>
      </c>
      <c r="BL165" s="18" t="s">
        <v>189</v>
      </c>
      <c r="BM165" s="183" t="s">
        <v>550</v>
      </c>
    </row>
    <row r="166" s="2" customFormat="1">
      <c r="A166" s="38"/>
      <c r="B166" s="39"/>
      <c r="C166" s="38"/>
      <c r="D166" s="185" t="s">
        <v>165</v>
      </c>
      <c r="E166" s="38"/>
      <c r="F166" s="186" t="s">
        <v>207</v>
      </c>
      <c r="G166" s="38"/>
      <c r="H166" s="38"/>
      <c r="I166" s="187"/>
      <c r="J166" s="38"/>
      <c r="K166" s="38"/>
      <c r="L166" s="39"/>
      <c r="M166" s="188"/>
      <c r="N166" s="189"/>
      <c r="O166" s="77"/>
      <c r="P166" s="77"/>
      <c r="Q166" s="77"/>
      <c r="R166" s="77"/>
      <c r="S166" s="77"/>
      <c r="T166" s="78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8" t="s">
        <v>165</v>
      </c>
      <c r="AU166" s="18" t="s">
        <v>85</v>
      </c>
    </row>
    <row r="167" s="2" customFormat="1" ht="24.15" customHeight="1">
      <c r="A167" s="38"/>
      <c r="B167" s="171"/>
      <c r="C167" s="172" t="s">
        <v>231</v>
      </c>
      <c r="D167" s="172" t="s">
        <v>158</v>
      </c>
      <c r="E167" s="173" t="s">
        <v>551</v>
      </c>
      <c r="F167" s="174" t="s">
        <v>552</v>
      </c>
      <c r="G167" s="175" t="s">
        <v>188</v>
      </c>
      <c r="H167" s="176">
        <v>468.93299999999999</v>
      </c>
      <c r="I167" s="177"/>
      <c r="J167" s="178">
        <f>ROUND(I167*H167,2)</f>
        <v>0</v>
      </c>
      <c r="K167" s="174" t="s">
        <v>162</v>
      </c>
      <c r="L167" s="39"/>
      <c r="M167" s="179" t="s">
        <v>1</v>
      </c>
      <c r="N167" s="180" t="s">
        <v>40</v>
      </c>
      <c r="O167" s="77"/>
      <c r="P167" s="181">
        <f>O167*H167</f>
        <v>0</v>
      </c>
      <c r="Q167" s="181">
        <v>0</v>
      </c>
      <c r="R167" s="181">
        <f>Q167*H167</f>
        <v>0</v>
      </c>
      <c r="S167" s="181">
        <v>0.17999999999999999</v>
      </c>
      <c r="T167" s="182">
        <f>S167*H167</f>
        <v>84.407939999999996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183" t="s">
        <v>189</v>
      </c>
      <c r="AT167" s="183" t="s">
        <v>158</v>
      </c>
      <c r="AU167" s="183" t="s">
        <v>85</v>
      </c>
      <c r="AY167" s="18" t="s">
        <v>155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8" t="s">
        <v>83</v>
      </c>
      <c r="BK167" s="184">
        <f>ROUND(I167*H167,2)</f>
        <v>0</v>
      </c>
      <c r="BL167" s="18" t="s">
        <v>189</v>
      </c>
      <c r="BM167" s="183" t="s">
        <v>553</v>
      </c>
    </row>
    <row r="168" s="2" customFormat="1">
      <c r="A168" s="38"/>
      <c r="B168" s="39"/>
      <c r="C168" s="38"/>
      <c r="D168" s="185" t="s">
        <v>165</v>
      </c>
      <c r="E168" s="38"/>
      <c r="F168" s="186" t="s">
        <v>554</v>
      </c>
      <c r="G168" s="38"/>
      <c r="H168" s="38"/>
      <c r="I168" s="187"/>
      <c r="J168" s="38"/>
      <c r="K168" s="38"/>
      <c r="L168" s="39"/>
      <c r="M168" s="188"/>
      <c r="N168" s="189"/>
      <c r="O168" s="77"/>
      <c r="P168" s="77"/>
      <c r="Q168" s="77"/>
      <c r="R168" s="77"/>
      <c r="S168" s="77"/>
      <c r="T168" s="78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8" t="s">
        <v>165</v>
      </c>
      <c r="AU168" s="18" t="s">
        <v>85</v>
      </c>
    </row>
    <row r="169" s="13" customFormat="1">
      <c r="A169" s="13"/>
      <c r="B169" s="190"/>
      <c r="C169" s="13"/>
      <c r="D169" s="191" t="s">
        <v>192</v>
      </c>
      <c r="E169" s="192" t="s">
        <v>1</v>
      </c>
      <c r="F169" s="193" t="s">
        <v>555</v>
      </c>
      <c r="G169" s="13"/>
      <c r="H169" s="194">
        <v>468.93299999999999</v>
      </c>
      <c r="I169" s="195"/>
      <c r="J169" s="13"/>
      <c r="K169" s="13"/>
      <c r="L169" s="190"/>
      <c r="M169" s="196"/>
      <c r="N169" s="197"/>
      <c r="O169" s="197"/>
      <c r="P169" s="197"/>
      <c r="Q169" s="197"/>
      <c r="R169" s="197"/>
      <c r="S169" s="197"/>
      <c r="T169" s="19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92" t="s">
        <v>192</v>
      </c>
      <c r="AU169" s="192" t="s">
        <v>85</v>
      </c>
      <c r="AV169" s="13" t="s">
        <v>85</v>
      </c>
      <c r="AW169" s="13" t="s">
        <v>31</v>
      </c>
      <c r="AX169" s="13" t="s">
        <v>83</v>
      </c>
      <c r="AY169" s="192" t="s">
        <v>155</v>
      </c>
    </row>
    <row r="170" s="12" customFormat="1" ht="22.8" customHeight="1">
      <c r="A170" s="12"/>
      <c r="B170" s="158"/>
      <c r="C170" s="12"/>
      <c r="D170" s="159" t="s">
        <v>74</v>
      </c>
      <c r="E170" s="169" t="s">
        <v>208</v>
      </c>
      <c r="F170" s="169" t="s">
        <v>209</v>
      </c>
      <c r="G170" s="12"/>
      <c r="H170" s="12"/>
      <c r="I170" s="161"/>
      <c r="J170" s="170">
        <f>BK170</f>
        <v>0</v>
      </c>
      <c r="K170" s="12"/>
      <c r="L170" s="158"/>
      <c r="M170" s="163"/>
      <c r="N170" s="164"/>
      <c r="O170" s="164"/>
      <c r="P170" s="165">
        <f>SUM(P171:P172)</f>
        <v>0</v>
      </c>
      <c r="Q170" s="164"/>
      <c r="R170" s="165">
        <f>SUM(R171:R172)</f>
        <v>0</v>
      </c>
      <c r="S170" s="164"/>
      <c r="T170" s="166">
        <f>SUM(T171:T172)</f>
        <v>0.016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59" t="s">
        <v>85</v>
      </c>
      <c r="AT170" s="167" t="s">
        <v>74</v>
      </c>
      <c r="AU170" s="167" t="s">
        <v>83</v>
      </c>
      <c r="AY170" s="159" t="s">
        <v>155</v>
      </c>
      <c r="BK170" s="168">
        <f>SUM(BK171:BK172)</f>
        <v>0</v>
      </c>
    </row>
    <row r="171" s="2" customFormat="1" ht="16.5" customHeight="1">
      <c r="A171" s="38"/>
      <c r="B171" s="171"/>
      <c r="C171" s="172" t="s">
        <v>8</v>
      </c>
      <c r="D171" s="172" t="s">
        <v>158</v>
      </c>
      <c r="E171" s="173" t="s">
        <v>211</v>
      </c>
      <c r="F171" s="174" t="s">
        <v>212</v>
      </c>
      <c r="G171" s="175" t="s">
        <v>213</v>
      </c>
      <c r="H171" s="176">
        <v>1</v>
      </c>
      <c r="I171" s="177"/>
      <c r="J171" s="178">
        <f>ROUND(I171*H171,2)</f>
        <v>0</v>
      </c>
      <c r="K171" s="174" t="s">
        <v>162</v>
      </c>
      <c r="L171" s="39"/>
      <c r="M171" s="179" t="s">
        <v>1</v>
      </c>
      <c r="N171" s="180" t="s">
        <v>40</v>
      </c>
      <c r="O171" s="77"/>
      <c r="P171" s="181">
        <f>O171*H171</f>
        <v>0</v>
      </c>
      <c r="Q171" s="181">
        <v>0</v>
      </c>
      <c r="R171" s="181">
        <f>Q171*H171</f>
        <v>0</v>
      </c>
      <c r="S171" s="181">
        <v>0.016</v>
      </c>
      <c r="T171" s="182">
        <f>S171*H171</f>
        <v>0.016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83" t="s">
        <v>189</v>
      </c>
      <c r="AT171" s="183" t="s">
        <v>158</v>
      </c>
      <c r="AU171" s="183" t="s">
        <v>85</v>
      </c>
      <c r="AY171" s="18" t="s">
        <v>155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8" t="s">
        <v>83</v>
      </c>
      <c r="BK171" s="184">
        <f>ROUND(I171*H171,2)</f>
        <v>0</v>
      </c>
      <c r="BL171" s="18" t="s">
        <v>189</v>
      </c>
      <c r="BM171" s="183" t="s">
        <v>556</v>
      </c>
    </row>
    <row r="172" s="2" customFormat="1">
      <c r="A172" s="38"/>
      <c r="B172" s="39"/>
      <c r="C172" s="38"/>
      <c r="D172" s="185" t="s">
        <v>165</v>
      </c>
      <c r="E172" s="38"/>
      <c r="F172" s="186" t="s">
        <v>215</v>
      </c>
      <c r="G172" s="38"/>
      <c r="H172" s="38"/>
      <c r="I172" s="187"/>
      <c r="J172" s="38"/>
      <c r="K172" s="38"/>
      <c r="L172" s="39"/>
      <c r="M172" s="188"/>
      <c r="N172" s="189"/>
      <c r="O172" s="77"/>
      <c r="P172" s="77"/>
      <c r="Q172" s="77"/>
      <c r="R172" s="77"/>
      <c r="S172" s="77"/>
      <c r="T172" s="78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8" t="s">
        <v>165</v>
      </c>
      <c r="AU172" s="18" t="s">
        <v>85</v>
      </c>
    </row>
    <row r="173" s="12" customFormat="1" ht="22.8" customHeight="1">
      <c r="A173" s="12"/>
      <c r="B173" s="158"/>
      <c r="C173" s="12"/>
      <c r="D173" s="159" t="s">
        <v>74</v>
      </c>
      <c r="E173" s="169" t="s">
        <v>557</v>
      </c>
      <c r="F173" s="169" t="s">
        <v>558</v>
      </c>
      <c r="G173" s="12"/>
      <c r="H173" s="12"/>
      <c r="I173" s="161"/>
      <c r="J173" s="170">
        <f>BK173</f>
        <v>0</v>
      </c>
      <c r="K173" s="12"/>
      <c r="L173" s="158"/>
      <c r="M173" s="163"/>
      <c r="N173" s="164"/>
      <c r="O173" s="164"/>
      <c r="P173" s="165">
        <f>SUM(P174:P180)</f>
        <v>0</v>
      </c>
      <c r="Q173" s="164"/>
      <c r="R173" s="165">
        <f>SUM(R174:R180)</f>
        <v>0</v>
      </c>
      <c r="S173" s="164"/>
      <c r="T173" s="166">
        <f>SUM(T174:T180)</f>
        <v>0.85089599999999999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59" t="s">
        <v>85</v>
      </c>
      <c r="AT173" s="167" t="s">
        <v>74</v>
      </c>
      <c r="AU173" s="167" t="s">
        <v>83</v>
      </c>
      <c r="AY173" s="159" t="s">
        <v>155</v>
      </c>
      <c r="BK173" s="168">
        <f>SUM(BK174:BK180)</f>
        <v>0</v>
      </c>
    </row>
    <row r="174" s="2" customFormat="1" ht="24.15" customHeight="1">
      <c r="A174" s="38"/>
      <c r="B174" s="171"/>
      <c r="C174" s="172" t="s">
        <v>239</v>
      </c>
      <c r="D174" s="172" t="s">
        <v>158</v>
      </c>
      <c r="E174" s="173" t="s">
        <v>559</v>
      </c>
      <c r="F174" s="174" t="s">
        <v>560</v>
      </c>
      <c r="G174" s="175" t="s">
        <v>213</v>
      </c>
      <c r="H174" s="176">
        <v>33</v>
      </c>
      <c r="I174" s="177"/>
      <c r="J174" s="178">
        <f>ROUND(I174*H174,2)</f>
        <v>0</v>
      </c>
      <c r="K174" s="174" t="s">
        <v>178</v>
      </c>
      <c r="L174" s="39"/>
      <c r="M174" s="179" t="s">
        <v>1</v>
      </c>
      <c r="N174" s="180" t="s">
        <v>40</v>
      </c>
      <c r="O174" s="77"/>
      <c r="P174" s="181">
        <f>O174*H174</f>
        <v>0</v>
      </c>
      <c r="Q174" s="181">
        <v>0</v>
      </c>
      <c r="R174" s="181">
        <f>Q174*H174</f>
        <v>0</v>
      </c>
      <c r="S174" s="181">
        <v>0.00010000000000000001</v>
      </c>
      <c r="T174" s="182">
        <f>S174*H174</f>
        <v>0.0033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83" t="s">
        <v>189</v>
      </c>
      <c r="AT174" s="183" t="s">
        <v>158</v>
      </c>
      <c r="AU174" s="183" t="s">
        <v>85</v>
      </c>
      <c r="AY174" s="18" t="s">
        <v>155</v>
      </c>
      <c r="BE174" s="184">
        <f>IF(N174="základní",J174,0)</f>
        <v>0</v>
      </c>
      <c r="BF174" s="184">
        <f>IF(N174="snížená",J174,0)</f>
        <v>0</v>
      </c>
      <c r="BG174" s="184">
        <f>IF(N174="zákl. přenesená",J174,0)</f>
        <v>0</v>
      </c>
      <c r="BH174" s="184">
        <f>IF(N174="sníž. přenesená",J174,0)</f>
        <v>0</v>
      </c>
      <c r="BI174" s="184">
        <f>IF(N174="nulová",J174,0)</f>
        <v>0</v>
      </c>
      <c r="BJ174" s="18" t="s">
        <v>83</v>
      </c>
      <c r="BK174" s="184">
        <f>ROUND(I174*H174,2)</f>
        <v>0</v>
      </c>
      <c r="BL174" s="18" t="s">
        <v>189</v>
      </c>
      <c r="BM174" s="183" t="s">
        <v>561</v>
      </c>
    </row>
    <row r="175" s="2" customFormat="1">
      <c r="A175" s="38"/>
      <c r="B175" s="39"/>
      <c r="C175" s="38"/>
      <c r="D175" s="185" t="s">
        <v>165</v>
      </c>
      <c r="E175" s="38"/>
      <c r="F175" s="186" t="s">
        <v>562</v>
      </c>
      <c r="G175" s="38"/>
      <c r="H175" s="38"/>
      <c r="I175" s="187"/>
      <c r="J175" s="38"/>
      <c r="K175" s="38"/>
      <c r="L175" s="39"/>
      <c r="M175" s="188"/>
      <c r="N175" s="189"/>
      <c r="O175" s="77"/>
      <c r="P175" s="77"/>
      <c r="Q175" s="77"/>
      <c r="R175" s="77"/>
      <c r="S175" s="77"/>
      <c r="T175" s="78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8" t="s">
        <v>165</v>
      </c>
      <c r="AU175" s="18" t="s">
        <v>85</v>
      </c>
    </row>
    <row r="176" s="2" customFormat="1" ht="16.5" customHeight="1">
      <c r="A176" s="38"/>
      <c r="B176" s="171"/>
      <c r="C176" s="172" t="s">
        <v>248</v>
      </c>
      <c r="D176" s="172" t="s">
        <v>158</v>
      </c>
      <c r="E176" s="173" t="s">
        <v>563</v>
      </c>
      <c r="F176" s="174" t="s">
        <v>564</v>
      </c>
      <c r="G176" s="175" t="s">
        <v>221</v>
      </c>
      <c r="H176" s="176">
        <v>614.20000000000005</v>
      </c>
      <c r="I176" s="177"/>
      <c r="J176" s="178">
        <f>ROUND(I176*H176,2)</f>
        <v>0</v>
      </c>
      <c r="K176" s="174" t="s">
        <v>1</v>
      </c>
      <c r="L176" s="39"/>
      <c r="M176" s="179" t="s">
        <v>1</v>
      </c>
      <c r="N176" s="180" t="s">
        <v>40</v>
      </c>
      <c r="O176" s="77"/>
      <c r="P176" s="181">
        <f>O176*H176</f>
        <v>0</v>
      </c>
      <c r="Q176" s="181">
        <v>0</v>
      </c>
      <c r="R176" s="181">
        <f>Q176*H176</f>
        <v>0</v>
      </c>
      <c r="S176" s="181">
        <v>0.0013799999999999999</v>
      </c>
      <c r="T176" s="182">
        <f>S176*H176</f>
        <v>0.84759600000000002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183" t="s">
        <v>189</v>
      </c>
      <c r="AT176" s="183" t="s">
        <v>158</v>
      </c>
      <c r="AU176" s="183" t="s">
        <v>85</v>
      </c>
      <c r="AY176" s="18" t="s">
        <v>155</v>
      </c>
      <c r="BE176" s="184">
        <f>IF(N176="základní",J176,0)</f>
        <v>0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18" t="s">
        <v>83</v>
      </c>
      <c r="BK176" s="184">
        <f>ROUND(I176*H176,2)</f>
        <v>0</v>
      </c>
      <c r="BL176" s="18" t="s">
        <v>189</v>
      </c>
      <c r="BM176" s="183" t="s">
        <v>565</v>
      </c>
    </row>
    <row r="177" s="13" customFormat="1">
      <c r="A177" s="13"/>
      <c r="B177" s="190"/>
      <c r="C177" s="13"/>
      <c r="D177" s="191" t="s">
        <v>192</v>
      </c>
      <c r="E177" s="192" t="s">
        <v>1</v>
      </c>
      <c r="F177" s="193" t="s">
        <v>566</v>
      </c>
      <c r="G177" s="13"/>
      <c r="H177" s="194">
        <v>601</v>
      </c>
      <c r="I177" s="195"/>
      <c r="J177" s="13"/>
      <c r="K177" s="13"/>
      <c r="L177" s="190"/>
      <c r="M177" s="196"/>
      <c r="N177" s="197"/>
      <c r="O177" s="197"/>
      <c r="P177" s="197"/>
      <c r="Q177" s="197"/>
      <c r="R177" s="197"/>
      <c r="S177" s="197"/>
      <c r="T177" s="19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92" t="s">
        <v>192</v>
      </c>
      <c r="AU177" s="192" t="s">
        <v>85</v>
      </c>
      <c r="AV177" s="13" t="s">
        <v>85</v>
      </c>
      <c r="AW177" s="13" t="s">
        <v>31</v>
      </c>
      <c r="AX177" s="13" t="s">
        <v>75</v>
      </c>
      <c r="AY177" s="192" t="s">
        <v>155</v>
      </c>
    </row>
    <row r="178" s="15" customFormat="1">
      <c r="A178" s="15"/>
      <c r="B178" s="211"/>
      <c r="C178" s="15"/>
      <c r="D178" s="191" t="s">
        <v>192</v>
      </c>
      <c r="E178" s="212" t="s">
        <v>1</v>
      </c>
      <c r="F178" s="213" t="s">
        <v>567</v>
      </c>
      <c r="G178" s="15"/>
      <c r="H178" s="212" t="s">
        <v>1</v>
      </c>
      <c r="I178" s="214"/>
      <c r="J178" s="15"/>
      <c r="K178" s="15"/>
      <c r="L178" s="211"/>
      <c r="M178" s="215"/>
      <c r="N178" s="216"/>
      <c r="O178" s="216"/>
      <c r="P178" s="216"/>
      <c r="Q178" s="216"/>
      <c r="R178" s="216"/>
      <c r="S178" s="216"/>
      <c r="T178" s="217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12" t="s">
        <v>192</v>
      </c>
      <c r="AU178" s="212" t="s">
        <v>85</v>
      </c>
      <c r="AV178" s="15" t="s">
        <v>83</v>
      </c>
      <c r="AW178" s="15" t="s">
        <v>31</v>
      </c>
      <c r="AX178" s="15" t="s">
        <v>75</v>
      </c>
      <c r="AY178" s="212" t="s">
        <v>155</v>
      </c>
    </row>
    <row r="179" s="13" customFormat="1">
      <c r="A179" s="13"/>
      <c r="B179" s="190"/>
      <c r="C179" s="13"/>
      <c r="D179" s="191" t="s">
        <v>192</v>
      </c>
      <c r="E179" s="192" t="s">
        <v>1</v>
      </c>
      <c r="F179" s="193" t="s">
        <v>568</v>
      </c>
      <c r="G179" s="13"/>
      <c r="H179" s="194">
        <v>13.199999999999999</v>
      </c>
      <c r="I179" s="195"/>
      <c r="J179" s="13"/>
      <c r="K179" s="13"/>
      <c r="L179" s="190"/>
      <c r="M179" s="196"/>
      <c r="N179" s="197"/>
      <c r="O179" s="197"/>
      <c r="P179" s="197"/>
      <c r="Q179" s="197"/>
      <c r="R179" s="197"/>
      <c r="S179" s="197"/>
      <c r="T179" s="19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92" t="s">
        <v>192</v>
      </c>
      <c r="AU179" s="192" t="s">
        <v>85</v>
      </c>
      <c r="AV179" s="13" t="s">
        <v>85</v>
      </c>
      <c r="AW179" s="13" t="s">
        <v>31</v>
      </c>
      <c r="AX179" s="13" t="s">
        <v>75</v>
      </c>
      <c r="AY179" s="192" t="s">
        <v>155</v>
      </c>
    </row>
    <row r="180" s="14" customFormat="1">
      <c r="A180" s="14"/>
      <c r="B180" s="199"/>
      <c r="C180" s="14"/>
      <c r="D180" s="191" t="s">
        <v>192</v>
      </c>
      <c r="E180" s="200" t="s">
        <v>1</v>
      </c>
      <c r="F180" s="201" t="s">
        <v>194</v>
      </c>
      <c r="G180" s="14"/>
      <c r="H180" s="202">
        <v>614.20000000000005</v>
      </c>
      <c r="I180" s="203"/>
      <c r="J180" s="14"/>
      <c r="K180" s="14"/>
      <c r="L180" s="199"/>
      <c r="M180" s="204"/>
      <c r="N180" s="205"/>
      <c r="O180" s="205"/>
      <c r="P180" s="205"/>
      <c r="Q180" s="205"/>
      <c r="R180" s="205"/>
      <c r="S180" s="205"/>
      <c r="T180" s="20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00" t="s">
        <v>192</v>
      </c>
      <c r="AU180" s="200" t="s">
        <v>85</v>
      </c>
      <c r="AV180" s="14" t="s">
        <v>163</v>
      </c>
      <c r="AW180" s="14" t="s">
        <v>31</v>
      </c>
      <c r="AX180" s="14" t="s">
        <v>83</v>
      </c>
      <c r="AY180" s="200" t="s">
        <v>155</v>
      </c>
    </row>
    <row r="181" s="12" customFormat="1" ht="22.8" customHeight="1">
      <c r="A181" s="12"/>
      <c r="B181" s="158"/>
      <c r="C181" s="12"/>
      <c r="D181" s="159" t="s">
        <v>74</v>
      </c>
      <c r="E181" s="169" t="s">
        <v>216</v>
      </c>
      <c r="F181" s="169" t="s">
        <v>217</v>
      </c>
      <c r="G181" s="12"/>
      <c r="H181" s="12"/>
      <c r="I181" s="161"/>
      <c r="J181" s="170">
        <f>BK181</f>
        <v>0</v>
      </c>
      <c r="K181" s="12"/>
      <c r="L181" s="158"/>
      <c r="M181" s="163"/>
      <c r="N181" s="164"/>
      <c r="O181" s="164"/>
      <c r="P181" s="165">
        <f>SUM(P182:P194)</f>
        <v>0</v>
      </c>
      <c r="Q181" s="164"/>
      <c r="R181" s="165">
        <f>SUM(R182:R194)</f>
        <v>0</v>
      </c>
      <c r="S181" s="164"/>
      <c r="T181" s="166">
        <f>SUM(T182:T194)</f>
        <v>0.25203613999999996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59" t="s">
        <v>85</v>
      </c>
      <c r="AT181" s="167" t="s">
        <v>74</v>
      </c>
      <c r="AU181" s="167" t="s">
        <v>83</v>
      </c>
      <c r="AY181" s="159" t="s">
        <v>155</v>
      </c>
      <c r="BK181" s="168">
        <f>SUM(BK182:BK194)</f>
        <v>0</v>
      </c>
    </row>
    <row r="182" s="2" customFormat="1" ht="16.5" customHeight="1">
      <c r="A182" s="38"/>
      <c r="B182" s="171"/>
      <c r="C182" s="172" t="s">
        <v>322</v>
      </c>
      <c r="D182" s="172" t="s">
        <v>158</v>
      </c>
      <c r="E182" s="173" t="s">
        <v>219</v>
      </c>
      <c r="F182" s="174" t="s">
        <v>220</v>
      </c>
      <c r="G182" s="175" t="s">
        <v>221</v>
      </c>
      <c r="H182" s="176">
        <v>33.259999999999998</v>
      </c>
      <c r="I182" s="177"/>
      <c r="J182" s="178">
        <f>ROUND(I182*H182,2)</f>
        <v>0</v>
      </c>
      <c r="K182" s="174" t="s">
        <v>162</v>
      </c>
      <c r="L182" s="39"/>
      <c r="M182" s="179" t="s">
        <v>1</v>
      </c>
      <c r="N182" s="180" t="s">
        <v>40</v>
      </c>
      <c r="O182" s="77"/>
      <c r="P182" s="181">
        <f>O182*H182</f>
        <v>0</v>
      </c>
      <c r="Q182" s="181">
        <v>0</v>
      </c>
      <c r="R182" s="181">
        <f>Q182*H182</f>
        <v>0</v>
      </c>
      <c r="S182" s="181">
        <v>0.0017600000000000001</v>
      </c>
      <c r="T182" s="182">
        <f>S182*H182</f>
        <v>0.058537599999999995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83" t="s">
        <v>189</v>
      </c>
      <c r="AT182" s="183" t="s">
        <v>158</v>
      </c>
      <c r="AU182" s="183" t="s">
        <v>85</v>
      </c>
      <c r="AY182" s="18" t="s">
        <v>155</v>
      </c>
      <c r="BE182" s="184">
        <f>IF(N182="základní",J182,0)</f>
        <v>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18" t="s">
        <v>83</v>
      </c>
      <c r="BK182" s="184">
        <f>ROUND(I182*H182,2)</f>
        <v>0</v>
      </c>
      <c r="BL182" s="18" t="s">
        <v>189</v>
      </c>
      <c r="BM182" s="183" t="s">
        <v>569</v>
      </c>
    </row>
    <row r="183" s="2" customFormat="1">
      <c r="A183" s="38"/>
      <c r="B183" s="39"/>
      <c r="C183" s="38"/>
      <c r="D183" s="185" t="s">
        <v>165</v>
      </c>
      <c r="E183" s="38"/>
      <c r="F183" s="186" t="s">
        <v>223</v>
      </c>
      <c r="G183" s="38"/>
      <c r="H183" s="38"/>
      <c r="I183" s="187"/>
      <c r="J183" s="38"/>
      <c r="K183" s="38"/>
      <c r="L183" s="39"/>
      <c r="M183" s="188"/>
      <c r="N183" s="189"/>
      <c r="O183" s="77"/>
      <c r="P183" s="77"/>
      <c r="Q183" s="77"/>
      <c r="R183" s="77"/>
      <c r="S183" s="77"/>
      <c r="T183" s="78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8" t="s">
        <v>165</v>
      </c>
      <c r="AU183" s="18" t="s">
        <v>85</v>
      </c>
    </row>
    <row r="184" s="2" customFormat="1" ht="16.5" customHeight="1">
      <c r="A184" s="38"/>
      <c r="B184" s="171"/>
      <c r="C184" s="172" t="s">
        <v>189</v>
      </c>
      <c r="D184" s="172" t="s">
        <v>158</v>
      </c>
      <c r="E184" s="173" t="s">
        <v>570</v>
      </c>
      <c r="F184" s="174" t="s">
        <v>571</v>
      </c>
      <c r="G184" s="175" t="s">
        <v>221</v>
      </c>
      <c r="H184" s="176">
        <v>74.390000000000001</v>
      </c>
      <c r="I184" s="177"/>
      <c r="J184" s="178">
        <f>ROUND(I184*H184,2)</f>
        <v>0</v>
      </c>
      <c r="K184" s="174" t="s">
        <v>178</v>
      </c>
      <c r="L184" s="39"/>
      <c r="M184" s="179" t="s">
        <v>1</v>
      </c>
      <c r="N184" s="180" t="s">
        <v>40</v>
      </c>
      <c r="O184" s="77"/>
      <c r="P184" s="181">
        <f>O184*H184</f>
        <v>0</v>
      </c>
      <c r="Q184" s="181">
        <v>0</v>
      </c>
      <c r="R184" s="181">
        <f>Q184*H184</f>
        <v>0</v>
      </c>
      <c r="S184" s="181">
        <v>0.0016999999999999999</v>
      </c>
      <c r="T184" s="182">
        <f>S184*H184</f>
        <v>0.12646299999999999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83" t="s">
        <v>163</v>
      </c>
      <c r="AT184" s="183" t="s">
        <v>158</v>
      </c>
      <c r="AU184" s="183" t="s">
        <v>85</v>
      </c>
      <c r="AY184" s="18" t="s">
        <v>155</v>
      </c>
      <c r="BE184" s="184">
        <f>IF(N184="základní",J184,0)</f>
        <v>0</v>
      </c>
      <c r="BF184" s="184">
        <f>IF(N184="snížená",J184,0)</f>
        <v>0</v>
      </c>
      <c r="BG184" s="184">
        <f>IF(N184="zákl. přenesená",J184,0)</f>
        <v>0</v>
      </c>
      <c r="BH184" s="184">
        <f>IF(N184="sníž. přenesená",J184,0)</f>
        <v>0</v>
      </c>
      <c r="BI184" s="184">
        <f>IF(N184="nulová",J184,0)</f>
        <v>0</v>
      </c>
      <c r="BJ184" s="18" t="s">
        <v>83</v>
      </c>
      <c r="BK184" s="184">
        <f>ROUND(I184*H184,2)</f>
        <v>0</v>
      </c>
      <c r="BL184" s="18" t="s">
        <v>163</v>
      </c>
      <c r="BM184" s="183" t="s">
        <v>572</v>
      </c>
    </row>
    <row r="185" s="2" customFormat="1">
      <c r="A185" s="38"/>
      <c r="B185" s="39"/>
      <c r="C185" s="38"/>
      <c r="D185" s="185" t="s">
        <v>165</v>
      </c>
      <c r="E185" s="38"/>
      <c r="F185" s="186" t="s">
        <v>573</v>
      </c>
      <c r="G185" s="38"/>
      <c r="H185" s="38"/>
      <c r="I185" s="187"/>
      <c r="J185" s="38"/>
      <c r="K185" s="38"/>
      <c r="L185" s="39"/>
      <c r="M185" s="188"/>
      <c r="N185" s="189"/>
      <c r="O185" s="77"/>
      <c r="P185" s="77"/>
      <c r="Q185" s="77"/>
      <c r="R185" s="77"/>
      <c r="S185" s="77"/>
      <c r="T185" s="78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8" t="s">
        <v>165</v>
      </c>
      <c r="AU185" s="18" t="s">
        <v>85</v>
      </c>
    </row>
    <row r="186" s="2" customFormat="1" ht="24.15" customHeight="1">
      <c r="A186" s="38"/>
      <c r="B186" s="171"/>
      <c r="C186" s="172" t="s">
        <v>331</v>
      </c>
      <c r="D186" s="172" t="s">
        <v>158</v>
      </c>
      <c r="E186" s="173" t="s">
        <v>226</v>
      </c>
      <c r="F186" s="174" t="s">
        <v>227</v>
      </c>
      <c r="G186" s="175" t="s">
        <v>221</v>
      </c>
      <c r="H186" s="176">
        <v>9.6940000000000008</v>
      </c>
      <c r="I186" s="177"/>
      <c r="J186" s="178">
        <f>ROUND(I186*H186,2)</f>
        <v>0</v>
      </c>
      <c r="K186" s="174" t="s">
        <v>162</v>
      </c>
      <c r="L186" s="39"/>
      <c r="M186" s="179" t="s">
        <v>1</v>
      </c>
      <c r="N186" s="180" t="s">
        <v>40</v>
      </c>
      <c r="O186" s="77"/>
      <c r="P186" s="181">
        <f>O186*H186</f>
        <v>0</v>
      </c>
      <c r="Q186" s="181">
        <v>0</v>
      </c>
      <c r="R186" s="181">
        <f>Q186*H186</f>
        <v>0</v>
      </c>
      <c r="S186" s="181">
        <v>0.00191</v>
      </c>
      <c r="T186" s="182">
        <f>S186*H186</f>
        <v>0.01851554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183" t="s">
        <v>189</v>
      </c>
      <c r="AT186" s="183" t="s">
        <v>158</v>
      </c>
      <c r="AU186" s="183" t="s">
        <v>85</v>
      </c>
      <c r="AY186" s="18" t="s">
        <v>155</v>
      </c>
      <c r="BE186" s="184">
        <f>IF(N186="základní",J186,0)</f>
        <v>0</v>
      </c>
      <c r="BF186" s="184">
        <f>IF(N186="snížená",J186,0)</f>
        <v>0</v>
      </c>
      <c r="BG186" s="184">
        <f>IF(N186="zákl. přenesená",J186,0)</f>
        <v>0</v>
      </c>
      <c r="BH186" s="184">
        <f>IF(N186="sníž. přenesená",J186,0)</f>
        <v>0</v>
      </c>
      <c r="BI186" s="184">
        <f>IF(N186="nulová",J186,0)</f>
        <v>0</v>
      </c>
      <c r="BJ186" s="18" t="s">
        <v>83</v>
      </c>
      <c r="BK186" s="184">
        <f>ROUND(I186*H186,2)</f>
        <v>0</v>
      </c>
      <c r="BL186" s="18" t="s">
        <v>189</v>
      </c>
      <c r="BM186" s="183" t="s">
        <v>574</v>
      </c>
    </row>
    <row r="187" s="2" customFormat="1">
      <c r="A187" s="38"/>
      <c r="B187" s="39"/>
      <c r="C187" s="38"/>
      <c r="D187" s="185" t="s">
        <v>165</v>
      </c>
      <c r="E187" s="38"/>
      <c r="F187" s="186" t="s">
        <v>229</v>
      </c>
      <c r="G187" s="38"/>
      <c r="H187" s="38"/>
      <c r="I187" s="187"/>
      <c r="J187" s="38"/>
      <c r="K187" s="38"/>
      <c r="L187" s="39"/>
      <c r="M187" s="188"/>
      <c r="N187" s="189"/>
      <c r="O187" s="77"/>
      <c r="P187" s="77"/>
      <c r="Q187" s="77"/>
      <c r="R187" s="77"/>
      <c r="S187" s="77"/>
      <c r="T187" s="78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8" t="s">
        <v>165</v>
      </c>
      <c r="AU187" s="18" t="s">
        <v>85</v>
      </c>
    </row>
    <row r="188" s="13" customFormat="1">
      <c r="A188" s="13"/>
      <c r="B188" s="190"/>
      <c r="C188" s="13"/>
      <c r="D188" s="191" t="s">
        <v>192</v>
      </c>
      <c r="E188" s="192" t="s">
        <v>1</v>
      </c>
      <c r="F188" s="193" t="s">
        <v>575</v>
      </c>
      <c r="G188" s="13"/>
      <c r="H188" s="194">
        <v>7.0099999999999998</v>
      </c>
      <c r="I188" s="195"/>
      <c r="J188" s="13"/>
      <c r="K188" s="13"/>
      <c r="L188" s="190"/>
      <c r="M188" s="196"/>
      <c r="N188" s="197"/>
      <c r="O188" s="197"/>
      <c r="P188" s="197"/>
      <c r="Q188" s="197"/>
      <c r="R188" s="197"/>
      <c r="S188" s="197"/>
      <c r="T188" s="19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92" t="s">
        <v>192</v>
      </c>
      <c r="AU188" s="192" t="s">
        <v>85</v>
      </c>
      <c r="AV188" s="13" t="s">
        <v>85</v>
      </c>
      <c r="AW188" s="13" t="s">
        <v>31</v>
      </c>
      <c r="AX188" s="13" t="s">
        <v>75</v>
      </c>
      <c r="AY188" s="192" t="s">
        <v>155</v>
      </c>
    </row>
    <row r="189" s="13" customFormat="1">
      <c r="A189" s="13"/>
      <c r="B189" s="190"/>
      <c r="C189" s="13"/>
      <c r="D189" s="191" t="s">
        <v>192</v>
      </c>
      <c r="E189" s="192" t="s">
        <v>1</v>
      </c>
      <c r="F189" s="193" t="s">
        <v>576</v>
      </c>
      <c r="G189" s="13"/>
      <c r="H189" s="194">
        <v>0.96399999999999997</v>
      </c>
      <c r="I189" s="195"/>
      <c r="J189" s="13"/>
      <c r="K189" s="13"/>
      <c r="L189" s="190"/>
      <c r="M189" s="196"/>
      <c r="N189" s="197"/>
      <c r="O189" s="197"/>
      <c r="P189" s="197"/>
      <c r="Q189" s="197"/>
      <c r="R189" s="197"/>
      <c r="S189" s="197"/>
      <c r="T189" s="19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92" t="s">
        <v>192</v>
      </c>
      <c r="AU189" s="192" t="s">
        <v>85</v>
      </c>
      <c r="AV189" s="13" t="s">
        <v>85</v>
      </c>
      <c r="AW189" s="13" t="s">
        <v>31</v>
      </c>
      <c r="AX189" s="13" t="s">
        <v>75</v>
      </c>
      <c r="AY189" s="192" t="s">
        <v>155</v>
      </c>
    </row>
    <row r="190" s="13" customFormat="1">
      <c r="A190" s="13"/>
      <c r="B190" s="190"/>
      <c r="C190" s="13"/>
      <c r="D190" s="191" t="s">
        <v>192</v>
      </c>
      <c r="E190" s="192" t="s">
        <v>1</v>
      </c>
      <c r="F190" s="193" t="s">
        <v>577</v>
      </c>
      <c r="G190" s="13"/>
      <c r="H190" s="194">
        <v>0.995</v>
      </c>
      <c r="I190" s="195"/>
      <c r="J190" s="13"/>
      <c r="K190" s="13"/>
      <c r="L190" s="190"/>
      <c r="M190" s="196"/>
      <c r="N190" s="197"/>
      <c r="O190" s="197"/>
      <c r="P190" s="197"/>
      <c r="Q190" s="197"/>
      <c r="R190" s="197"/>
      <c r="S190" s="197"/>
      <c r="T190" s="19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92" t="s">
        <v>192</v>
      </c>
      <c r="AU190" s="192" t="s">
        <v>85</v>
      </c>
      <c r="AV190" s="13" t="s">
        <v>85</v>
      </c>
      <c r="AW190" s="13" t="s">
        <v>31</v>
      </c>
      <c r="AX190" s="13" t="s">
        <v>75</v>
      </c>
      <c r="AY190" s="192" t="s">
        <v>155</v>
      </c>
    </row>
    <row r="191" s="13" customFormat="1">
      <c r="A191" s="13"/>
      <c r="B191" s="190"/>
      <c r="C191" s="13"/>
      <c r="D191" s="191" t="s">
        <v>192</v>
      </c>
      <c r="E191" s="192" t="s">
        <v>1</v>
      </c>
      <c r="F191" s="193" t="s">
        <v>578</v>
      </c>
      <c r="G191" s="13"/>
      <c r="H191" s="194">
        <v>0.72499999999999998</v>
      </c>
      <c r="I191" s="195"/>
      <c r="J191" s="13"/>
      <c r="K191" s="13"/>
      <c r="L191" s="190"/>
      <c r="M191" s="196"/>
      <c r="N191" s="197"/>
      <c r="O191" s="197"/>
      <c r="P191" s="197"/>
      <c r="Q191" s="197"/>
      <c r="R191" s="197"/>
      <c r="S191" s="197"/>
      <c r="T191" s="19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92" t="s">
        <v>192</v>
      </c>
      <c r="AU191" s="192" t="s">
        <v>85</v>
      </c>
      <c r="AV191" s="13" t="s">
        <v>85</v>
      </c>
      <c r="AW191" s="13" t="s">
        <v>31</v>
      </c>
      <c r="AX191" s="13" t="s">
        <v>75</v>
      </c>
      <c r="AY191" s="192" t="s">
        <v>155</v>
      </c>
    </row>
    <row r="192" s="14" customFormat="1">
      <c r="A192" s="14"/>
      <c r="B192" s="199"/>
      <c r="C192" s="14"/>
      <c r="D192" s="191" t="s">
        <v>192</v>
      </c>
      <c r="E192" s="200" t="s">
        <v>1</v>
      </c>
      <c r="F192" s="201" t="s">
        <v>194</v>
      </c>
      <c r="G192" s="14"/>
      <c r="H192" s="202">
        <v>9.6939999999999991</v>
      </c>
      <c r="I192" s="203"/>
      <c r="J192" s="14"/>
      <c r="K192" s="14"/>
      <c r="L192" s="199"/>
      <c r="M192" s="204"/>
      <c r="N192" s="205"/>
      <c r="O192" s="205"/>
      <c r="P192" s="205"/>
      <c r="Q192" s="205"/>
      <c r="R192" s="205"/>
      <c r="S192" s="205"/>
      <c r="T192" s="20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00" t="s">
        <v>192</v>
      </c>
      <c r="AU192" s="200" t="s">
        <v>85</v>
      </c>
      <c r="AV192" s="14" t="s">
        <v>163</v>
      </c>
      <c r="AW192" s="14" t="s">
        <v>31</v>
      </c>
      <c r="AX192" s="14" t="s">
        <v>83</v>
      </c>
      <c r="AY192" s="200" t="s">
        <v>155</v>
      </c>
    </row>
    <row r="193" s="2" customFormat="1" ht="24.15" customHeight="1">
      <c r="A193" s="38"/>
      <c r="B193" s="171"/>
      <c r="C193" s="172" t="s">
        <v>336</v>
      </c>
      <c r="D193" s="172" t="s">
        <v>158</v>
      </c>
      <c r="E193" s="173" t="s">
        <v>232</v>
      </c>
      <c r="F193" s="174" t="s">
        <v>233</v>
      </c>
      <c r="G193" s="175" t="s">
        <v>221</v>
      </c>
      <c r="H193" s="176">
        <v>4</v>
      </c>
      <c r="I193" s="177"/>
      <c r="J193" s="178">
        <f>ROUND(I193*H193,2)</f>
        <v>0</v>
      </c>
      <c r="K193" s="174" t="s">
        <v>178</v>
      </c>
      <c r="L193" s="39"/>
      <c r="M193" s="179" t="s">
        <v>1</v>
      </c>
      <c r="N193" s="180" t="s">
        <v>40</v>
      </c>
      <c r="O193" s="77"/>
      <c r="P193" s="181">
        <f>O193*H193</f>
        <v>0</v>
      </c>
      <c r="Q193" s="181">
        <v>0</v>
      </c>
      <c r="R193" s="181">
        <f>Q193*H193</f>
        <v>0</v>
      </c>
      <c r="S193" s="181">
        <v>0.01213</v>
      </c>
      <c r="T193" s="182">
        <f>S193*H193</f>
        <v>0.048520000000000001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183" t="s">
        <v>189</v>
      </c>
      <c r="AT193" s="183" t="s">
        <v>158</v>
      </c>
      <c r="AU193" s="183" t="s">
        <v>85</v>
      </c>
      <c r="AY193" s="18" t="s">
        <v>155</v>
      </c>
      <c r="BE193" s="184">
        <f>IF(N193="základní",J193,0)</f>
        <v>0</v>
      </c>
      <c r="BF193" s="184">
        <f>IF(N193="snížená",J193,0)</f>
        <v>0</v>
      </c>
      <c r="BG193" s="184">
        <f>IF(N193="zákl. přenesená",J193,0)</f>
        <v>0</v>
      </c>
      <c r="BH193" s="184">
        <f>IF(N193="sníž. přenesená",J193,0)</f>
        <v>0</v>
      </c>
      <c r="BI193" s="184">
        <f>IF(N193="nulová",J193,0)</f>
        <v>0</v>
      </c>
      <c r="BJ193" s="18" t="s">
        <v>83</v>
      </c>
      <c r="BK193" s="184">
        <f>ROUND(I193*H193,2)</f>
        <v>0</v>
      </c>
      <c r="BL193" s="18" t="s">
        <v>189</v>
      </c>
      <c r="BM193" s="183" t="s">
        <v>579</v>
      </c>
    </row>
    <row r="194" s="2" customFormat="1">
      <c r="A194" s="38"/>
      <c r="B194" s="39"/>
      <c r="C194" s="38"/>
      <c r="D194" s="185" t="s">
        <v>165</v>
      </c>
      <c r="E194" s="38"/>
      <c r="F194" s="186" t="s">
        <v>235</v>
      </c>
      <c r="G194" s="38"/>
      <c r="H194" s="38"/>
      <c r="I194" s="187"/>
      <c r="J194" s="38"/>
      <c r="K194" s="38"/>
      <c r="L194" s="39"/>
      <c r="M194" s="188"/>
      <c r="N194" s="189"/>
      <c r="O194" s="77"/>
      <c r="P194" s="77"/>
      <c r="Q194" s="77"/>
      <c r="R194" s="77"/>
      <c r="S194" s="77"/>
      <c r="T194" s="78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8" t="s">
        <v>165</v>
      </c>
      <c r="AU194" s="18" t="s">
        <v>85</v>
      </c>
    </row>
    <row r="195" s="12" customFormat="1" ht="22.8" customHeight="1">
      <c r="A195" s="12"/>
      <c r="B195" s="158"/>
      <c r="C195" s="12"/>
      <c r="D195" s="159" t="s">
        <v>74</v>
      </c>
      <c r="E195" s="169" t="s">
        <v>237</v>
      </c>
      <c r="F195" s="169" t="s">
        <v>238</v>
      </c>
      <c r="G195" s="12"/>
      <c r="H195" s="12"/>
      <c r="I195" s="161"/>
      <c r="J195" s="170">
        <f>BK195</f>
        <v>0</v>
      </c>
      <c r="K195" s="12"/>
      <c r="L195" s="158"/>
      <c r="M195" s="163"/>
      <c r="N195" s="164"/>
      <c r="O195" s="164"/>
      <c r="P195" s="165">
        <f>SUM(P196:P197)</f>
        <v>0</v>
      </c>
      <c r="Q195" s="164"/>
      <c r="R195" s="165">
        <f>SUM(R196:R197)</f>
        <v>0</v>
      </c>
      <c r="S195" s="164"/>
      <c r="T195" s="166">
        <f>SUM(T196:T197)</f>
        <v>0.0688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159" t="s">
        <v>85</v>
      </c>
      <c r="AT195" s="167" t="s">
        <v>74</v>
      </c>
      <c r="AU195" s="167" t="s">
        <v>83</v>
      </c>
      <c r="AY195" s="159" t="s">
        <v>155</v>
      </c>
      <c r="BK195" s="168">
        <f>SUM(BK196:BK197)</f>
        <v>0</v>
      </c>
    </row>
    <row r="196" s="2" customFormat="1" ht="24.15" customHeight="1">
      <c r="A196" s="38"/>
      <c r="B196" s="171"/>
      <c r="C196" s="172" t="s">
        <v>342</v>
      </c>
      <c r="D196" s="172" t="s">
        <v>158</v>
      </c>
      <c r="E196" s="173" t="s">
        <v>580</v>
      </c>
      <c r="F196" s="174" t="s">
        <v>581</v>
      </c>
      <c r="G196" s="175" t="s">
        <v>221</v>
      </c>
      <c r="H196" s="176">
        <v>4.2999999999999998</v>
      </c>
      <c r="I196" s="177"/>
      <c r="J196" s="178">
        <f>ROUND(I196*H196,2)</f>
        <v>0</v>
      </c>
      <c r="K196" s="174" t="s">
        <v>162</v>
      </c>
      <c r="L196" s="39"/>
      <c r="M196" s="179" t="s">
        <v>1</v>
      </c>
      <c r="N196" s="180" t="s">
        <v>40</v>
      </c>
      <c r="O196" s="77"/>
      <c r="P196" s="181">
        <f>O196*H196</f>
        <v>0</v>
      </c>
      <c r="Q196" s="181">
        <v>0</v>
      </c>
      <c r="R196" s="181">
        <f>Q196*H196</f>
        <v>0</v>
      </c>
      <c r="S196" s="181">
        <v>0.016</v>
      </c>
      <c r="T196" s="182">
        <f>S196*H196</f>
        <v>0.0688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183" t="s">
        <v>189</v>
      </c>
      <c r="AT196" s="183" t="s">
        <v>158</v>
      </c>
      <c r="AU196" s="183" t="s">
        <v>85</v>
      </c>
      <c r="AY196" s="18" t="s">
        <v>155</v>
      </c>
      <c r="BE196" s="184">
        <f>IF(N196="základní",J196,0)</f>
        <v>0</v>
      </c>
      <c r="BF196" s="184">
        <f>IF(N196="snížená",J196,0)</f>
        <v>0</v>
      </c>
      <c r="BG196" s="184">
        <f>IF(N196="zákl. přenesená",J196,0)</f>
        <v>0</v>
      </c>
      <c r="BH196" s="184">
        <f>IF(N196="sníž. přenesená",J196,0)</f>
        <v>0</v>
      </c>
      <c r="BI196" s="184">
        <f>IF(N196="nulová",J196,0)</f>
        <v>0</v>
      </c>
      <c r="BJ196" s="18" t="s">
        <v>83</v>
      </c>
      <c r="BK196" s="184">
        <f>ROUND(I196*H196,2)</f>
        <v>0</v>
      </c>
      <c r="BL196" s="18" t="s">
        <v>189</v>
      </c>
      <c r="BM196" s="183" t="s">
        <v>582</v>
      </c>
    </row>
    <row r="197" s="2" customFormat="1">
      <c r="A197" s="38"/>
      <c r="B197" s="39"/>
      <c r="C197" s="38"/>
      <c r="D197" s="185" t="s">
        <v>165</v>
      </c>
      <c r="E197" s="38"/>
      <c r="F197" s="186" t="s">
        <v>583</v>
      </c>
      <c r="G197" s="38"/>
      <c r="H197" s="38"/>
      <c r="I197" s="187"/>
      <c r="J197" s="38"/>
      <c r="K197" s="38"/>
      <c r="L197" s="39"/>
      <c r="M197" s="188"/>
      <c r="N197" s="189"/>
      <c r="O197" s="77"/>
      <c r="P197" s="77"/>
      <c r="Q197" s="77"/>
      <c r="R197" s="77"/>
      <c r="S197" s="77"/>
      <c r="T197" s="78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8" t="s">
        <v>165</v>
      </c>
      <c r="AU197" s="18" t="s">
        <v>85</v>
      </c>
    </row>
    <row r="198" s="12" customFormat="1" ht="25.92" customHeight="1">
      <c r="A198" s="12"/>
      <c r="B198" s="158"/>
      <c r="C198" s="12"/>
      <c r="D198" s="159" t="s">
        <v>74</v>
      </c>
      <c r="E198" s="160" t="s">
        <v>244</v>
      </c>
      <c r="F198" s="160" t="s">
        <v>245</v>
      </c>
      <c r="G198" s="12"/>
      <c r="H198" s="12"/>
      <c r="I198" s="161"/>
      <c r="J198" s="162">
        <f>BK198</f>
        <v>0</v>
      </c>
      <c r="K198" s="12"/>
      <c r="L198" s="158"/>
      <c r="M198" s="163"/>
      <c r="N198" s="164"/>
      <c r="O198" s="164"/>
      <c r="P198" s="165">
        <f>P199</f>
        <v>0</v>
      </c>
      <c r="Q198" s="164"/>
      <c r="R198" s="165">
        <f>R199</f>
        <v>0</v>
      </c>
      <c r="S198" s="164"/>
      <c r="T198" s="166">
        <f>T199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59" t="s">
        <v>171</v>
      </c>
      <c r="AT198" s="167" t="s">
        <v>74</v>
      </c>
      <c r="AU198" s="167" t="s">
        <v>75</v>
      </c>
      <c r="AY198" s="159" t="s">
        <v>155</v>
      </c>
      <c r="BK198" s="168">
        <f>BK199</f>
        <v>0</v>
      </c>
    </row>
    <row r="199" s="12" customFormat="1" ht="22.8" customHeight="1">
      <c r="A199" s="12"/>
      <c r="B199" s="158"/>
      <c r="C199" s="12"/>
      <c r="D199" s="159" t="s">
        <v>74</v>
      </c>
      <c r="E199" s="169" t="s">
        <v>246</v>
      </c>
      <c r="F199" s="169" t="s">
        <v>247</v>
      </c>
      <c r="G199" s="12"/>
      <c r="H199" s="12"/>
      <c r="I199" s="161"/>
      <c r="J199" s="170">
        <f>BK199</f>
        <v>0</v>
      </c>
      <c r="K199" s="12"/>
      <c r="L199" s="158"/>
      <c r="M199" s="163"/>
      <c r="N199" s="164"/>
      <c r="O199" s="164"/>
      <c r="P199" s="165">
        <f>SUM(P200:P201)</f>
        <v>0</v>
      </c>
      <c r="Q199" s="164"/>
      <c r="R199" s="165">
        <f>SUM(R200:R201)</f>
        <v>0</v>
      </c>
      <c r="S199" s="164"/>
      <c r="T199" s="166">
        <f>SUM(T200:T201)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159" t="s">
        <v>171</v>
      </c>
      <c r="AT199" s="167" t="s">
        <v>74</v>
      </c>
      <c r="AU199" s="167" t="s">
        <v>83</v>
      </c>
      <c r="AY199" s="159" t="s">
        <v>155</v>
      </c>
      <c r="BK199" s="168">
        <f>SUM(BK200:BK201)</f>
        <v>0</v>
      </c>
    </row>
    <row r="200" s="2" customFormat="1" ht="24.15" customHeight="1">
      <c r="A200" s="38"/>
      <c r="B200" s="171"/>
      <c r="C200" s="172" t="s">
        <v>347</v>
      </c>
      <c r="D200" s="172" t="s">
        <v>158</v>
      </c>
      <c r="E200" s="173" t="s">
        <v>249</v>
      </c>
      <c r="F200" s="174" t="s">
        <v>250</v>
      </c>
      <c r="G200" s="175" t="s">
        <v>221</v>
      </c>
      <c r="H200" s="176">
        <v>142.30000000000001</v>
      </c>
      <c r="I200" s="177"/>
      <c r="J200" s="178">
        <f>ROUND(I200*H200,2)</f>
        <v>0</v>
      </c>
      <c r="K200" s="174" t="s">
        <v>162</v>
      </c>
      <c r="L200" s="39"/>
      <c r="M200" s="179" t="s">
        <v>1</v>
      </c>
      <c r="N200" s="180" t="s">
        <v>40</v>
      </c>
      <c r="O200" s="77"/>
      <c r="P200" s="181">
        <f>O200*H200</f>
        <v>0</v>
      </c>
      <c r="Q200" s="181">
        <v>0</v>
      </c>
      <c r="R200" s="181">
        <f>Q200*H200</f>
        <v>0</v>
      </c>
      <c r="S200" s="181">
        <v>0</v>
      </c>
      <c r="T200" s="182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183" t="s">
        <v>251</v>
      </c>
      <c r="AT200" s="183" t="s">
        <v>158</v>
      </c>
      <c r="AU200" s="183" t="s">
        <v>85</v>
      </c>
      <c r="AY200" s="18" t="s">
        <v>155</v>
      </c>
      <c r="BE200" s="184">
        <f>IF(N200="základní",J200,0)</f>
        <v>0</v>
      </c>
      <c r="BF200" s="184">
        <f>IF(N200="snížená",J200,0)</f>
        <v>0</v>
      </c>
      <c r="BG200" s="184">
        <f>IF(N200="zákl. přenesená",J200,0)</f>
        <v>0</v>
      </c>
      <c r="BH200" s="184">
        <f>IF(N200="sníž. přenesená",J200,0)</f>
        <v>0</v>
      </c>
      <c r="BI200" s="184">
        <f>IF(N200="nulová",J200,0)</f>
        <v>0</v>
      </c>
      <c r="BJ200" s="18" t="s">
        <v>83</v>
      </c>
      <c r="BK200" s="184">
        <f>ROUND(I200*H200,2)</f>
        <v>0</v>
      </c>
      <c r="BL200" s="18" t="s">
        <v>251</v>
      </c>
      <c r="BM200" s="183" t="s">
        <v>584</v>
      </c>
    </row>
    <row r="201" s="2" customFormat="1">
      <c r="A201" s="38"/>
      <c r="B201" s="39"/>
      <c r="C201" s="38"/>
      <c r="D201" s="185" t="s">
        <v>165</v>
      </c>
      <c r="E201" s="38"/>
      <c r="F201" s="186" t="s">
        <v>253</v>
      </c>
      <c r="G201" s="38"/>
      <c r="H201" s="38"/>
      <c r="I201" s="187"/>
      <c r="J201" s="38"/>
      <c r="K201" s="38"/>
      <c r="L201" s="39"/>
      <c r="M201" s="188"/>
      <c r="N201" s="189"/>
      <c r="O201" s="77"/>
      <c r="P201" s="77"/>
      <c r="Q201" s="77"/>
      <c r="R201" s="77"/>
      <c r="S201" s="77"/>
      <c r="T201" s="78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8" t="s">
        <v>165</v>
      </c>
      <c r="AU201" s="18" t="s">
        <v>85</v>
      </c>
    </row>
    <row r="202" s="12" customFormat="1" ht="25.92" customHeight="1">
      <c r="A202" s="12"/>
      <c r="B202" s="158"/>
      <c r="C202" s="12"/>
      <c r="D202" s="159" t="s">
        <v>74</v>
      </c>
      <c r="E202" s="160" t="s">
        <v>486</v>
      </c>
      <c r="F202" s="160" t="s">
        <v>487</v>
      </c>
      <c r="G202" s="12"/>
      <c r="H202" s="12"/>
      <c r="I202" s="161"/>
      <c r="J202" s="162">
        <f>BK202</f>
        <v>0</v>
      </c>
      <c r="K202" s="12"/>
      <c r="L202" s="158"/>
      <c r="M202" s="163"/>
      <c r="N202" s="164"/>
      <c r="O202" s="164"/>
      <c r="P202" s="165">
        <f>P203</f>
        <v>0</v>
      </c>
      <c r="Q202" s="164"/>
      <c r="R202" s="165">
        <f>R203</f>
        <v>0</v>
      </c>
      <c r="S202" s="164"/>
      <c r="T202" s="166">
        <f>T203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59" t="s">
        <v>185</v>
      </c>
      <c r="AT202" s="167" t="s">
        <v>74</v>
      </c>
      <c r="AU202" s="167" t="s">
        <v>75</v>
      </c>
      <c r="AY202" s="159" t="s">
        <v>155</v>
      </c>
      <c r="BK202" s="168">
        <f>BK203</f>
        <v>0</v>
      </c>
    </row>
    <row r="203" s="12" customFormat="1" ht="22.8" customHeight="1">
      <c r="A203" s="12"/>
      <c r="B203" s="158"/>
      <c r="C203" s="12"/>
      <c r="D203" s="159" t="s">
        <v>74</v>
      </c>
      <c r="E203" s="169" t="s">
        <v>488</v>
      </c>
      <c r="F203" s="169" t="s">
        <v>489</v>
      </c>
      <c r="G203" s="12"/>
      <c r="H203" s="12"/>
      <c r="I203" s="161"/>
      <c r="J203" s="170">
        <f>BK203</f>
        <v>0</v>
      </c>
      <c r="K203" s="12"/>
      <c r="L203" s="158"/>
      <c r="M203" s="163"/>
      <c r="N203" s="164"/>
      <c r="O203" s="164"/>
      <c r="P203" s="165">
        <f>P204</f>
        <v>0</v>
      </c>
      <c r="Q203" s="164"/>
      <c r="R203" s="165">
        <f>R204</f>
        <v>0</v>
      </c>
      <c r="S203" s="164"/>
      <c r="T203" s="166">
        <f>T204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59" t="s">
        <v>185</v>
      </c>
      <c r="AT203" s="167" t="s">
        <v>74</v>
      </c>
      <c r="AU203" s="167" t="s">
        <v>83</v>
      </c>
      <c r="AY203" s="159" t="s">
        <v>155</v>
      </c>
      <c r="BK203" s="168">
        <f>BK204</f>
        <v>0</v>
      </c>
    </row>
    <row r="204" s="2" customFormat="1" ht="16.5" customHeight="1">
      <c r="A204" s="38"/>
      <c r="B204" s="171"/>
      <c r="C204" s="172" t="s">
        <v>7</v>
      </c>
      <c r="D204" s="172" t="s">
        <v>158</v>
      </c>
      <c r="E204" s="173" t="s">
        <v>585</v>
      </c>
      <c r="F204" s="174" t="s">
        <v>586</v>
      </c>
      <c r="G204" s="175" t="s">
        <v>213</v>
      </c>
      <c r="H204" s="176">
        <v>2</v>
      </c>
      <c r="I204" s="177"/>
      <c r="J204" s="178">
        <f>ROUND(I204*H204,2)</f>
        <v>0</v>
      </c>
      <c r="K204" s="174" t="s">
        <v>1</v>
      </c>
      <c r="L204" s="39"/>
      <c r="M204" s="228" t="s">
        <v>1</v>
      </c>
      <c r="N204" s="229" t="s">
        <v>40</v>
      </c>
      <c r="O204" s="209"/>
      <c r="P204" s="230">
        <f>O204*H204</f>
        <v>0</v>
      </c>
      <c r="Q204" s="230">
        <v>0</v>
      </c>
      <c r="R204" s="230">
        <f>Q204*H204</f>
        <v>0</v>
      </c>
      <c r="S204" s="230">
        <v>0</v>
      </c>
      <c r="T204" s="231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183" t="s">
        <v>494</v>
      </c>
      <c r="AT204" s="183" t="s">
        <v>158</v>
      </c>
      <c r="AU204" s="183" t="s">
        <v>85</v>
      </c>
      <c r="AY204" s="18" t="s">
        <v>155</v>
      </c>
      <c r="BE204" s="184">
        <f>IF(N204="základní",J204,0)</f>
        <v>0</v>
      </c>
      <c r="BF204" s="184">
        <f>IF(N204="snížená",J204,0)</f>
        <v>0</v>
      </c>
      <c r="BG204" s="184">
        <f>IF(N204="zákl. přenesená",J204,0)</f>
        <v>0</v>
      </c>
      <c r="BH204" s="184">
        <f>IF(N204="sníž. přenesená",J204,0)</f>
        <v>0</v>
      </c>
      <c r="BI204" s="184">
        <f>IF(N204="nulová",J204,0)</f>
        <v>0</v>
      </c>
      <c r="BJ204" s="18" t="s">
        <v>83</v>
      </c>
      <c r="BK204" s="184">
        <f>ROUND(I204*H204,2)</f>
        <v>0</v>
      </c>
      <c r="BL204" s="18" t="s">
        <v>494</v>
      </c>
      <c r="BM204" s="183" t="s">
        <v>587</v>
      </c>
    </row>
    <row r="205" s="2" customFormat="1" ht="6.96" customHeight="1">
      <c r="A205" s="38"/>
      <c r="B205" s="60"/>
      <c r="C205" s="61"/>
      <c r="D205" s="61"/>
      <c r="E205" s="61"/>
      <c r="F205" s="61"/>
      <c r="G205" s="61"/>
      <c r="H205" s="61"/>
      <c r="I205" s="61"/>
      <c r="J205" s="61"/>
      <c r="K205" s="61"/>
      <c r="L205" s="39"/>
      <c r="M205" s="38"/>
      <c r="O205" s="38"/>
      <c r="P205" s="38"/>
      <c r="Q205" s="38"/>
      <c r="R205" s="38"/>
      <c r="S205" s="38"/>
      <c r="T205" s="38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</row>
  </sheetData>
  <autoFilter ref="C129:K204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hyperlinks>
    <hyperlink ref="F134" r:id="rId1" display="https://podminky.urs.cz/item/CS_URS_2025_01/962032182"/>
    <hyperlink ref="F136" r:id="rId2" display="https://podminky.urs.cz/item/CS_URS_2024_02/965042141"/>
    <hyperlink ref="F139" r:id="rId3" display="https://podminky.urs.cz/item/CS_URS_2024_02/978036191"/>
    <hyperlink ref="F146" r:id="rId4" display="https://podminky.urs.cz/item/CS_URS_2024_02/997013112"/>
    <hyperlink ref="F148" r:id="rId5" display="https://podminky.urs.cz/item/CS_URS_2024_02/997013501"/>
    <hyperlink ref="F150" r:id="rId6" display="https://podminky.urs.cz/item/CS_URS_2024_02/997013509"/>
    <hyperlink ref="F152" r:id="rId7" display="https://podminky.urs.cz/item/CS_URS_2025_01/997013875"/>
    <hyperlink ref="F156" r:id="rId8" display="https://podminky.urs.cz/item/CS_URS_2025_01/712340831"/>
    <hyperlink ref="F159" r:id="rId9" display="https://podminky.urs.cz/item/CS_URS_2025_01/712340832"/>
    <hyperlink ref="F166" r:id="rId10" display="https://podminky.urs.cz/item/CS_URS_2025_01/713140821"/>
    <hyperlink ref="F168" r:id="rId11" display="https://podminky.urs.cz/item/CS_URS_2024_02/713190814"/>
    <hyperlink ref="F172" r:id="rId12" display="https://podminky.urs.cz/item/CS_URS_2024_02/742420821"/>
    <hyperlink ref="F175" r:id="rId13" display="https://podminky.urs.cz/item/CS_URS_2025_01/751398811"/>
    <hyperlink ref="F183" r:id="rId14" display="https://podminky.urs.cz/item/CS_URS_2024_02/764001801"/>
    <hyperlink ref="F185" r:id="rId15" display="https://podminky.urs.cz/item/CS_URS_2025_01/764002801"/>
    <hyperlink ref="F187" r:id="rId16" display="https://podminky.urs.cz/item/CS_URS_2024_02/764002841"/>
    <hyperlink ref="F194" r:id="rId17" display="https://podminky.urs.cz/item/CS_URS_2025_01/764004831"/>
    <hyperlink ref="F197" r:id="rId18" display="https://podminky.urs.cz/item/CS_URS_2024_02/767161811"/>
    <hyperlink ref="F201" r:id="rId19" display="https://podminky.urs.cz/item/CS_URS_2024_02/218220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0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122</v>
      </c>
      <c r="L4" s="21"/>
      <c r="M4" s="120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1" t="str">
        <f>'Rekapitulace stavby'!K6</f>
        <v>Stavební úpravy střech objektu MSH</v>
      </c>
      <c r="F7" s="31"/>
      <c r="G7" s="31"/>
      <c r="H7" s="31"/>
      <c r="L7" s="21"/>
    </row>
    <row r="8" s="2" customFormat="1" ht="12" customHeight="1">
      <c r="A8" s="38"/>
      <c r="B8" s="39"/>
      <c r="C8" s="38"/>
      <c r="D8" s="31" t="s">
        <v>123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588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1" t="s">
        <v>18</v>
      </c>
      <c r="E11" s="38"/>
      <c r="F11" s="26" t="s">
        <v>1</v>
      </c>
      <c r="G11" s="38"/>
      <c r="H11" s="38"/>
      <c r="I11" s="31" t="s">
        <v>19</v>
      </c>
      <c r="J11" s="26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1" t="s">
        <v>20</v>
      </c>
      <c r="E12" s="38"/>
      <c r="F12" s="26" t="s">
        <v>21</v>
      </c>
      <c r="G12" s="38"/>
      <c r="H12" s="38"/>
      <c r="I12" s="31" t="s">
        <v>22</v>
      </c>
      <c r="J12" s="69" t="str">
        <f>'Rekapitulace stavby'!AN8</f>
        <v>31. 1. 2025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1" t="s">
        <v>24</v>
      </c>
      <c r="E14" s="38"/>
      <c r="F14" s="38"/>
      <c r="G14" s="38"/>
      <c r="H14" s="38"/>
      <c r="I14" s="31" t="s">
        <v>25</v>
      </c>
      <c r="J14" s="26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6" t="str">
        <f>IF('Rekapitulace stavby'!E11="","",'Rekapitulace stavby'!E11)</f>
        <v xml:space="preserve"> </v>
      </c>
      <c r="F15" s="38"/>
      <c r="G15" s="38"/>
      <c r="H15" s="38"/>
      <c r="I15" s="31" t="s">
        <v>27</v>
      </c>
      <c r="J15" s="26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1" t="s">
        <v>28</v>
      </c>
      <c r="E17" s="38"/>
      <c r="F17" s="38"/>
      <c r="G17" s="38"/>
      <c r="H17" s="38"/>
      <c r="I17" s="31" t="s">
        <v>25</v>
      </c>
      <c r="J17" s="32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1" t="s">
        <v>30</v>
      </c>
      <c r="E20" s="38"/>
      <c r="F20" s="38"/>
      <c r="G20" s="38"/>
      <c r="H20" s="38"/>
      <c r="I20" s="31" t="s">
        <v>25</v>
      </c>
      <c r="J20" s="26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6" t="str">
        <f>IF('Rekapitulace stavby'!E17="","",'Rekapitulace stavby'!E17)</f>
        <v xml:space="preserve"> </v>
      </c>
      <c r="F21" s="38"/>
      <c r="G21" s="38"/>
      <c r="H21" s="38"/>
      <c r="I21" s="31" t="s">
        <v>27</v>
      </c>
      <c r="J21" s="26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1" t="s">
        <v>32</v>
      </c>
      <c r="E23" s="38"/>
      <c r="F23" s="38"/>
      <c r="G23" s="38"/>
      <c r="H23" s="38"/>
      <c r="I23" s="31" t="s">
        <v>25</v>
      </c>
      <c r="J23" s="26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6" t="str">
        <f>IF('Rekapitulace stavby'!E20="","",'Rekapitulace stavby'!E20)</f>
        <v xml:space="preserve"> </v>
      </c>
      <c r="F24" s="38"/>
      <c r="G24" s="38"/>
      <c r="H24" s="38"/>
      <c r="I24" s="31" t="s">
        <v>27</v>
      </c>
      <c r="J24" s="26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1" t="s">
        <v>33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35</v>
      </c>
      <c r="E30" s="38"/>
      <c r="F30" s="38"/>
      <c r="G30" s="38"/>
      <c r="H30" s="38"/>
      <c r="I30" s="38"/>
      <c r="J30" s="96">
        <f>ROUND(J131,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37</v>
      </c>
      <c r="G32" s="38"/>
      <c r="H32" s="38"/>
      <c r="I32" s="43" t="s">
        <v>36</v>
      </c>
      <c r="J32" s="43" t="s">
        <v>38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39</v>
      </c>
      <c r="E33" s="31" t="s">
        <v>40</v>
      </c>
      <c r="F33" s="127">
        <f>ROUND((SUM(BE131:BE269)),  2)</f>
        <v>0</v>
      </c>
      <c r="G33" s="38"/>
      <c r="H33" s="38"/>
      <c r="I33" s="128">
        <v>0.20999999999999999</v>
      </c>
      <c r="J33" s="127">
        <f>ROUND(((SUM(BE131:BE269))*I33),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1" t="s">
        <v>41</v>
      </c>
      <c r="F34" s="127">
        <f>ROUND((SUM(BF131:BF269)),  2)</f>
        <v>0</v>
      </c>
      <c r="G34" s="38"/>
      <c r="H34" s="38"/>
      <c r="I34" s="128">
        <v>0.12</v>
      </c>
      <c r="J34" s="127">
        <f>ROUND(((SUM(BF131:BF269))*I34),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1" t="s">
        <v>42</v>
      </c>
      <c r="F35" s="127">
        <f>ROUND((SUM(BG131:BG269)),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1" t="s">
        <v>43</v>
      </c>
      <c r="F36" s="127">
        <f>ROUND((SUM(BH131:BH269)),  2)</f>
        <v>0</v>
      </c>
      <c r="G36" s="38"/>
      <c r="H36" s="38"/>
      <c r="I36" s="128">
        <v>0.12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1" t="s">
        <v>44</v>
      </c>
      <c r="F37" s="127">
        <f>ROUND((SUM(BI131:BI269)),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45</v>
      </c>
      <c r="E39" s="81"/>
      <c r="F39" s="81"/>
      <c r="G39" s="131" t="s">
        <v>46</v>
      </c>
      <c r="H39" s="132" t="s">
        <v>47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5"/>
      <c r="D50" s="56" t="s">
        <v>48</v>
      </c>
      <c r="E50" s="57"/>
      <c r="F50" s="57"/>
      <c r="G50" s="56" t="s">
        <v>49</v>
      </c>
      <c r="H50" s="57"/>
      <c r="I50" s="57"/>
      <c r="J50" s="57"/>
      <c r="K50" s="57"/>
      <c r="L50" s="5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8"/>
      <c r="B61" s="39"/>
      <c r="C61" s="38"/>
      <c r="D61" s="58" t="s">
        <v>50</v>
      </c>
      <c r="E61" s="41"/>
      <c r="F61" s="135" t="s">
        <v>51</v>
      </c>
      <c r="G61" s="58" t="s">
        <v>50</v>
      </c>
      <c r="H61" s="41"/>
      <c r="I61" s="41"/>
      <c r="J61" s="136" t="s">
        <v>51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8"/>
      <c r="B65" s="39"/>
      <c r="C65" s="38"/>
      <c r="D65" s="56" t="s">
        <v>52</v>
      </c>
      <c r="E65" s="59"/>
      <c r="F65" s="59"/>
      <c r="G65" s="56" t="s">
        <v>53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8"/>
      <c r="B76" s="39"/>
      <c r="C76" s="38"/>
      <c r="D76" s="58" t="s">
        <v>50</v>
      </c>
      <c r="E76" s="41"/>
      <c r="F76" s="135" t="s">
        <v>51</v>
      </c>
      <c r="G76" s="58" t="s">
        <v>50</v>
      </c>
      <c r="H76" s="41"/>
      <c r="I76" s="41"/>
      <c r="J76" s="136" t="s">
        <v>51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2" t="s">
        <v>125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1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Stavební úpravy střech objektu MSH</v>
      </c>
      <c r="F85" s="31"/>
      <c r="G85" s="31"/>
      <c r="H85" s="31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1" t="s">
        <v>123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B-N - Střecha B, nové konstrukce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1" t="s">
        <v>20</v>
      </c>
      <c r="D89" s="38"/>
      <c r="E89" s="38"/>
      <c r="F89" s="26" t="str">
        <f>F12</f>
        <v>Louny</v>
      </c>
      <c r="G89" s="38"/>
      <c r="H89" s="38"/>
      <c r="I89" s="31" t="s">
        <v>22</v>
      </c>
      <c r="J89" s="69" t="str">
        <f>IF(J12="","",J12)</f>
        <v>31. 1. 2025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1" t="s">
        <v>24</v>
      </c>
      <c r="D91" s="38"/>
      <c r="E91" s="38"/>
      <c r="F91" s="26" t="str">
        <f>E15</f>
        <v xml:space="preserve"> </v>
      </c>
      <c r="G91" s="38"/>
      <c r="H91" s="38"/>
      <c r="I91" s="31" t="s">
        <v>30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31" t="s">
        <v>32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126</v>
      </c>
      <c r="D94" s="129"/>
      <c r="E94" s="129"/>
      <c r="F94" s="129"/>
      <c r="G94" s="129"/>
      <c r="H94" s="129"/>
      <c r="I94" s="129"/>
      <c r="J94" s="138" t="s">
        <v>127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128</v>
      </c>
      <c r="D96" s="38"/>
      <c r="E96" s="38"/>
      <c r="F96" s="38"/>
      <c r="G96" s="38"/>
      <c r="H96" s="38"/>
      <c r="I96" s="38"/>
      <c r="J96" s="96">
        <f>J131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8" t="s">
        <v>129</v>
      </c>
    </row>
    <row r="97" s="9" customFormat="1" ht="24.96" customHeight="1">
      <c r="A97" s="9"/>
      <c r="B97" s="140"/>
      <c r="C97" s="9"/>
      <c r="D97" s="141" t="s">
        <v>130</v>
      </c>
      <c r="E97" s="142"/>
      <c r="F97" s="142"/>
      <c r="G97" s="142"/>
      <c r="H97" s="142"/>
      <c r="I97" s="142"/>
      <c r="J97" s="143">
        <f>J132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589</v>
      </c>
      <c r="E98" s="146"/>
      <c r="F98" s="146"/>
      <c r="G98" s="146"/>
      <c r="H98" s="146"/>
      <c r="I98" s="146"/>
      <c r="J98" s="147">
        <f>J133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255</v>
      </c>
      <c r="E99" s="146"/>
      <c r="F99" s="146"/>
      <c r="G99" s="146"/>
      <c r="H99" s="146"/>
      <c r="I99" s="146"/>
      <c r="J99" s="147">
        <f>J137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4"/>
      <c r="C100" s="10"/>
      <c r="D100" s="145" t="s">
        <v>518</v>
      </c>
      <c r="E100" s="146"/>
      <c r="F100" s="146"/>
      <c r="G100" s="146"/>
      <c r="H100" s="146"/>
      <c r="I100" s="146"/>
      <c r="J100" s="147">
        <f>J157</f>
        <v>0</v>
      </c>
      <c r="K100" s="10"/>
      <c r="L100" s="14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4"/>
      <c r="C101" s="10"/>
      <c r="D101" s="145" t="s">
        <v>256</v>
      </c>
      <c r="E101" s="146"/>
      <c r="F101" s="146"/>
      <c r="G101" s="146"/>
      <c r="H101" s="146"/>
      <c r="I101" s="146"/>
      <c r="J101" s="147">
        <f>J163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40"/>
      <c r="C102" s="9"/>
      <c r="D102" s="141" t="s">
        <v>132</v>
      </c>
      <c r="E102" s="142"/>
      <c r="F102" s="142"/>
      <c r="G102" s="142"/>
      <c r="H102" s="142"/>
      <c r="I102" s="142"/>
      <c r="J102" s="143">
        <f>J166</f>
        <v>0</v>
      </c>
      <c r="K102" s="9"/>
      <c r="L102" s="14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44"/>
      <c r="C103" s="10"/>
      <c r="D103" s="145" t="s">
        <v>133</v>
      </c>
      <c r="E103" s="146"/>
      <c r="F103" s="146"/>
      <c r="G103" s="146"/>
      <c r="H103" s="146"/>
      <c r="I103" s="146"/>
      <c r="J103" s="147">
        <f>J167</f>
        <v>0</v>
      </c>
      <c r="K103" s="10"/>
      <c r="L103" s="14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4"/>
      <c r="C104" s="10"/>
      <c r="D104" s="145" t="s">
        <v>134</v>
      </c>
      <c r="E104" s="146"/>
      <c r="F104" s="146"/>
      <c r="G104" s="146"/>
      <c r="H104" s="146"/>
      <c r="I104" s="146"/>
      <c r="J104" s="147">
        <f>J191</f>
        <v>0</v>
      </c>
      <c r="K104" s="10"/>
      <c r="L104" s="14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4"/>
      <c r="C105" s="10"/>
      <c r="D105" s="145" t="s">
        <v>257</v>
      </c>
      <c r="E105" s="146"/>
      <c r="F105" s="146"/>
      <c r="G105" s="146"/>
      <c r="H105" s="146"/>
      <c r="I105" s="146"/>
      <c r="J105" s="147">
        <f>J218</f>
        <v>0</v>
      </c>
      <c r="K105" s="10"/>
      <c r="L105" s="14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4"/>
      <c r="C106" s="10"/>
      <c r="D106" s="145" t="s">
        <v>135</v>
      </c>
      <c r="E106" s="146"/>
      <c r="F106" s="146"/>
      <c r="G106" s="146"/>
      <c r="H106" s="146"/>
      <c r="I106" s="146"/>
      <c r="J106" s="147">
        <f>J221</f>
        <v>0</v>
      </c>
      <c r="K106" s="10"/>
      <c r="L106" s="14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4"/>
      <c r="C107" s="10"/>
      <c r="D107" s="145" t="s">
        <v>136</v>
      </c>
      <c r="E107" s="146"/>
      <c r="F107" s="146"/>
      <c r="G107" s="146"/>
      <c r="H107" s="146"/>
      <c r="I107" s="146"/>
      <c r="J107" s="147">
        <f>J227</f>
        <v>0</v>
      </c>
      <c r="K107" s="10"/>
      <c r="L107" s="14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4"/>
      <c r="C108" s="10"/>
      <c r="D108" s="145" t="s">
        <v>259</v>
      </c>
      <c r="E108" s="146"/>
      <c r="F108" s="146"/>
      <c r="G108" s="146"/>
      <c r="H108" s="146"/>
      <c r="I108" s="146"/>
      <c r="J108" s="147">
        <f>J243</f>
        <v>0</v>
      </c>
      <c r="K108" s="10"/>
      <c r="L108" s="144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40"/>
      <c r="C109" s="9"/>
      <c r="D109" s="141" t="s">
        <v>138</v>
      </c>
      <c r="E109" s="142"/>
      <c r="F109" s="142"/>
      <c r="G109" s="142"/>
      <c r="H109" s="142"/>
      <c r="I109" s="142"/>
      <c r="J109" s="143">
        <f>J255</f>
        <v>0</v>
      </c>
      <c r="K109" s="9"/>
      <c r="L109" s="140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9" customFormat="1" ht="24.96" customHeight="1">
      <c r="A110" s="9"/>
      <c r="B110" s="140"/>
      <c r="C110" s="9"/>
      <c r="D110" s="141" t="s">
        <v>260</v>
      </c>
      <c r="E110" s="142"/>
      <c r="F110" s="142"/>
      <c r="G110" s="142"/>
      <c r="H110" s="142"/>
      <c r="I110" s="142"/>
      <c r="J110" s="143">
        <f>J256</f>
        <v>0</v>
      </c>
      <c r="K110" s="9"/>
      <c r="L110" s="140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144"/>
      <c r="C111" s="10"/>
      <c r="D111" s="145" t="s">
        <v>261</v>
      </c>
      <c r="E111" s="146"/>
      <c r="F111" s="146"/>
      <c r="G111" s="146"/>
      <c r="H111" s="146"/>
      <c r="I111" s="146"/>
      <c r="J111" s="147">
        <f>J257</f>
        <v>0</v>
      </c>
      <c r="K111" s="10"/>
      <c r="L111" s="144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8"/>
      <c r="B112" s="39"/>
      <c r="C112" s="38"/>
      <c r="D112" s="38"/>
      <c r="E112" s="38"/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60"/>
      <c r="C113" s="61"/>
      <c r="D113" s="61"/>
      <c r="E113" s="61"/>
      <c r="F113" s="61"/>
      <c r="G113" s="61"/>
      <c r="H113" s="61"/>
      <c r="I113" s="61"/>
      <c r="J113" s="61"/>
      <c r="K113" s="61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7" s="2" customFormat="1" ht="6.96" customHeight="1">
      <c r="A117" s="38"/>
      <c r="B117" s="62"/>
      <c r="C117" s="63"/>
      <c r="D117" s="63"/>
      <c r="E117" s="63"/>
      <c r="F117" s="63"/>
      <c r="G117" s="63"/>
      <c r="H117" s="63"/>
      <c r="I117" s="63"/>
      <c r="J117" s="63"/>
      <c r="K117" s="63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4.96" customHeight="1">
      <c r="A118" s="38"/>
      <c r="B118" s="39"/>
      <c r="C118" s="22" t="s">
        <v>140</v>
      </c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38"/>
      <c r="D119" s="38"/>
      <c r="E119" s="38"/>
      <c r="F119" s="38"/>
      <c r="G119" s="38"/>
      <c r="H119" s="38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1" t="s">
        <v>16</v>
      </c>
      <c r="D120" s="38"/>
      <c r="E120" s="38"/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38"/>
      <c r="D121" s="38"/>
      <c r="E121" s="121" t="str">
        <f>E7</f>
        <v>Stavební úpravy střech objektu MSH</v>
      </c>
      <c r="F121" s="31"/>
      <c r="G121" s="31"/>
      <c r="H121" s="31"/>
      <c r="I121" s="38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1" t="s">
        <v>123</v>
      </c>
      <c r="D122" s="38"/>
      <c r="E122" s="38"/>
      <c r="F122" s="38"/>
      <c r="G122" s="38"/>
      <c r="H122" s="38"/>
      <c r="I122" s="38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38"/>
      <c r="D123" s="38"/>
      <c r="E123" s="67" t="str">
        <f>E9</f>
        <v>B-N - Střecha B, nové konstrukce</v>
      </c>
      <c r="F123" s="38"/>
      <c r="G123" s="38"/>
      <c r="H123" s="38"/>
      <c r="I123" s="38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38"/>
      <c r="D124" s="38"/>
      <c r="E124" s="38"/>
      <c r="F124" s="38"/>
      <c r="G124" s="38"/>
      <c r="H124" s="38"/>
      <c r="I124" s="38"/>
      <c r="J124" s="38"/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1" t="s">
        <v>20</v>
      </c>
      <c r="D125" s="38"/>
      <c r="E125" s="38"/>
      <c r="F125" s="26" t="str">
        <f>F12</f>
        <v>Louny</v>
      </c>
      <c r="G125" s="38"/>
      <c r="H125" s="38"/>
      <c r="I125" s="31" t="s">
        <v>22</v>
      </c>
      <c r="J125" s="69" t="str">
        <f>IF(J12="","",J12)</f>
        <v>31. 1. 2025</v>
      </c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38"/>
      <c r="D126" s="38"/>
      <c r="E126" s="38"/>
      <c r="F126" s="38"/>
      <c r="G126" s="38"/>
      <c r="H126" s="38"/>
      <c r="I126" s="38"/>
      <c r="J126" s="38"/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1" t="s">
        <v>24</v>
      </c>
      <c r="D127" s="38"/>
      <c r="E127" s="38"/>
      <c r="F127" s="26" t="str">
        <f>E15</f>
        <v xml:space="preserve"> </v>
      </c>
      <c r="G127" s="38"/>
      <c r="H127" s="38"/>
      <c r="I127" s="31" t="s">
        <v>30</v>
      </c>
      <c r="J127" s="36" t="str">
        <f>E21</f>
        <v xml:space="preserve"> </v>
      </c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5.15" customHeight="1">
      <c r="A128" s="38"/>
      <c r="B128" s="39"/>
      <c r="C128" s="31" t="s">
        <v>28</v>
      </c>
      <c r="D128" s="38"/>
      <c r="E128" s="38"/>
      <c r="F128" s="26" t="str">
        <f>IF(E18="","",E18)</f>
        <v>Vyplň údaj</v>
      </c>
      <c r="G128" s="38"/>
      <c r="H128" s="38"/>
      <c r="I128" s="31" t="s">
        <v>32</v>
      </c>
      <c r="J128" s="36" t="str">
        <f>E24</f>
        <v xml:space="preserve"> </v>
      </c>
      <c r="K128" s="38"/>
      <c r="L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0.32" customHeight="1">
      <c r="A129" s="38"/>
      <c r="B129" s="39"/>
      <c r="C129" s="38"/>
      <c r="D129" s="38"/>
      <c r="E129" s="38"/>
      <c r="F129" s="38"/>
      <c r="G129" s="38"/>
      <c r="H129" s="38"/>
      <c r="I129" s="38"/>
      <c r="J129" s="38"/>
      <c r="K129" s="38"/>
      <c r="L129" s="55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11" customFormat="1" ht="29.28" customHeight="1">
      <c r="A130" s="148"/>
      <c r="B130" s="149"/>
      <c r="C130" s="150" t="s">
        <v>141</v>
      </c>
      <c r="D130" s="151" t="s">
        <v>60</v>
      </c>
      <c r="E130" s="151" t="s">
        <v>56</v>
      </c>
      <c r="F130" s="151" t="s">
        <v>57</v>
      </c>
      <c r="G130" s="151" t="s">
        <v>142</v>
      </c>
      <c r="H130" s="151" t="s">
        <v>143</v>
      </c>
      <c r="I130" s="151" t="s">
        <v>144</v>
      </c>
      <c r="J130" s="151" t="s">
        <v>127</v>
      </c>
      <c r="K130" s="152" t="s">
        <v>145</v>
      </c>
      <c r="L130" s="153"/>
      <c r="M130" s="86" t="s">
        <v>1</v>
      </c>
      <c r="N130" s="87" t="s">
        <v>39</v>
      </c>
      <c r="O130" s="87" t="s">
        <v>146</v>
      </c>
      <c r="P130" s="87" t="s">
        <v>147</v>
      </c>
      <c r="Q130" s="87" t="s">
        <v>148</v>
      </c>
      <c r="R130" s="87" t="s">
        <v>149</v>
      </c>
      <c r="S130" s="87" t="s">
        <v>150</v>
      </c>
      <c r="T130" s="88" t="s">
        <v>151</v>
      </c>
      <c r="U130" s="148"/>
      <c r="V130" s="148"/>
      <c r="W130" s="148"/>
      <c r="X130" s="148"/>
      <c r="Y130" s="148"/>
      <c r="Z130" s="148"/>
      <c r="AA130" s="148"/>
      <c r="AB130" s="148"/>
      <c r="AC130" s="148"/>
      <c r="AD130" s="148"/>
      <c r="AE130" s="148"/>
    </row>
    <row r="131" s="2" customFormat="1" ht="22.8" customHeight="1">
      <c r="A131" s="38"/>
      <c r="B131" s="39"/>
      <c r="C131" s="93" t="s">
        <v>152</v>
      </c>
      <c r="D131" s="38"/>
      <c r="E131" s="38"/>
      <c r="F131" s="38"/>
      <c r="G131" s="38"/>
      <c r="H131" s="38"/>
      <c r="I131" s="38"/>
      <c r="J131" s="154">
        <f>BK131</f>
        <v>0</v>
      </c>
      <c r="K131" s="38"/>
      <c r="L131" s="39"/>
      <c r="M131" s="89"/>
      <c r="N131" s="73"/>
      <c r="O131" s="90"/>
      <c r="P131" s="155">
        <f>P132+P166+P255+P256</f>
        <v>0</v>
      </c>
      <c r="Q131" s="90"/>
      <c r="R131" s="155">
        <f>R132+R166+R255+R256</f>
        <v>18.291666440000004</v>
      </c>
      <c r="S131" s="90"/>
      <c r="T131" s="156">
        <f>T132+T166+T255+T256</f>
        <v>1.496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8" t="s">
        <v>74</v>
      </c>
      <c r="AU131" s="18" t="s">
        <v>129</v>
      </c>
      <c r="BK131" s="157">
        <f>BK132+BK166+BK255+BK256</f>
        <v>0</v>
      </c>
    </row>
    <row r="132" s="12" customFormat="1" ht="25.92" customHeight="1">
      <c r="A132" s="12"/>
      <c r="B132" s="158"/>
      <c r="C132" s="12"/>
      <c r="D132" s="159" t="s">
        <v>74</v>
      </c>
      <c r="E132" s="160" t="s">
        <v>153</v>
      </c>
      <c r="F132" s="160" t="s">
        <v>154</v>
      </c>
      <c r="G132" s="12"/>
      <c r="H132" s="12"/>
      <c r="I132" s="161"/>
      <c r="J132" s="162">
        <f>BK132</f>
        <v>0</v>
      </c>
      <c r="K132" s="12"/>
      <c r="L132" s="158"/>
      <c r="M132" s="163"/>
      <c r="N132" s="164"/>
      <c r="O132" s="164"/>
      <c r="P132" s="165">
        <f>P133+P137+P157+P163</f>
        <v>0</v>
      </c>
      <c r="Q132" s="164"/>
      <c r="R132" s="165">
        <f>R133+R137+R157+R163</f>
        <v>0.656891</v>
      </c>
      <c r="S132" s="164"/>
      <c r="T132" s="166">
        <f>T133+T137+T157+T163</f>
        <v>1.496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59" t="s">
        <v>83</v>
      </c>
      <c r="AT132" s="167" t="s">
        <v>74</v>
      </c>
      <c r="AU132" s="167" t="s">
        <v>75</v>
      </c>
      <c r="AY132" s="159" t="s">
        <v>155</v>
      </c>
      <c r="BK132" s="168">
        <f>BK133+BK137+BK157+BK163</f>
        <v>0</v>
      </c>
    </row>
    <row r="133" s="12" customFormat="1" ht="22.8" customHeight="1">
      <c r="A133" s="12"/>
      <c r="B133" s="158"/>
      <c r="C133" s="12"/>
      <c r="D133" s="159" t="s">
        <v>74</v>
      </c>
      <c r="E133" s="169" t="s">
        <v>185</v>
      </c>
      <c r="F133" s="169" t="s">
        <v>590</v>
      </c>
      <c r="G133" s="12"/>
      <c r="H133" s="12"/>
      <c r="I133" s="161"/>
      <c r="J133" s="170">
        <f>BK133</f>
        <v>0</v>
      </c>
      <c r="K133" s="12"/>
      <c r="L133" s="158"/>
      <c r="M133" s="163"/>
      <c r="N133" s="164"/>
      <c r="O133" s="164"/>
      <c r="P133" s="165">
        <f>SUM(P134:P136)</f>
        <v>0</v>
      </c>
      <c r="Q133" s="164"/>
      <c r="R133" s="165">
        <f>SUM(R134:R136)</f>
        <v>0.18775000000000003</v>
      </c>
      <c r="S133" s="164"/>
      <c r="T133" s="166">
        <f>SUM(T134:T136)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59" t="s">
        <v>83</v>
      </c>
      <c r="AT133" s="167" t="s">
        <v>74</v>
      </c>
      <c r="AU133" s="167" t="s">
        <v>83</v>
      </c>
      <c r="AY133" s="159" t="s">
        <v>155</v>
      </c>
      <c r="BK133" s="168">
        <f>SUM(BK134:BK136)</f>
        <v>0</v>
      </c>
    </row>
    <row r="134" s="2" customFormat="1" ht="24.15" customHeight="1">
      <c r="A134" s="38"/>
      <c r="B134" s="171"/>
      <c r="C134" s="172" t="s">
        <v>83</v>
      </c>
      <c r="D134" s="172" t="s">
        <v>158</v>
      </c>
      <c r="E134" s="173" t="s">
        <v>591</v>
      </c>
      <c r="F134" s="174" t="s">
        <v>592</v>
      </c>
      <c r="G134" s="175" t="s">
        <v>188</v>
      </c>
      <c r="H134" s="176">
        <v>0.75</v>
      </c>
      <c r="I134" s="177"/>
      <c r="J134" s="178">
        <f>ROUND(I134*H134,2)</f>
        <v>0</v>
      </c>
      <c r="K134" s="174" t="s">
        <v>1</v>
      </c>
      <c r="L134" s="39"/>
      <c r="M134" s="179" t="s">
        <v>1</v>
      </c>
      <c r="N134" s="180" t="s">
        <v>40</v>
      </c>
      <c r="O134" s="77"/>
      <c r="P134" s="181">
        <f>O134*H134</f>
        <v>0</v>
      </c>
      <c r="Q134" s="181">
        <v>0.10100000000000001</v>
      </c>
      <c r="R134" s="181">
        <f>Q134*H134</f>
        <v>0.075750000000000012</v>
      </c>
      <c r="S134" s="181">
        <v>0</v>
      </c>
      <c r="T134" s="18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183" t="s">
        <v>163</v>
      </c>
      <c r="AT134" s="183" t="s">
        <v>158</v>
      </c>
      <c r="AU134" s="183" t="s">
        <v>85</v>
      </c>
      <c r="AY134" s="18" t="s">
        <v>155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8" t="s">
        <v>83</v>
      </c>
      <c r="BK134" s="184">
        <f>ROUND(I134*H134,2)</f>
        <v>0</v>
      </c>
      <c r="BL134" s="18" t="s">
        <v>163</v>
      </c>
      <c r="BM134" s="183" t="s">
        <v>593</v>
      </c>
    </row>
    <row r="135" s="13" customFormat="1">
      <c r="A135" s="13"/>
      <c r="B135" s="190"/>
      <c r="C135" s="13"/>
      <c r="D135" s="191" t="s">
        <v>192</v>
      </c>
      <c r="E135" s="192" t="s">
        <v>1</v>
      </c>
      <c r="F135" s="193" t="s">
        <v>594</v>
      </c>
      <c r="G135" s="13"/>
      <c r="H135" s="194">
        <v>0.75</v>
      </c>
      <c r="I135" s="195"/>
      <c r="J135" s="13"/>
      <c r="K135" s="13"/>
      <c r="L135" s="190"/>
      <c r="M135" s="196"/>
      <c r="N135" s="197"/>
      <c r="O135" s="197"/>
      <c r="P135" s="197"/>
      <c r="Q135" s="197"/>
      <c r="R135" s="197"/>
      <c r="S135" s="197"/>
      <c r="T135" s="19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92" t="s">
        <v>192</v>
      </c>
      <c r="AU135" s="192" t="s">
        <v>85</v>
      </c>
      <c r="AV135" s="13" t="s">
        <v>85</v>
      </c>
      <c r="AW135" s="13" t="s">
        <v>31</v>
      </c>
      <c r="AX135" s="13" t="s">
        <v>83</v>
      </c>
      <c r="AY135" s="192" t="s">
        <v>155</v>
      </c>
    </row>
    <row r="136" s="2" customFormat="1" ht="24.15" customHeight="1">
      <c r="A136" s="38"/>
      <c r="B136" s="171"/>
      <c r="C136" s="218" t="s">
        <v>85</v>
      </c>
      <c r="D136" s="218" t="s">
        <v>244</v>
      </c>
      <c r="E136" s="219" t="s">
        <v>595</v>
      </c>
      <c r="F136" s="220" t="s">
        <v>596</v>
      </c>
      <c r="G136" s="221" t="s">
        <v>188</v>
      </c>
      <c r="H136" s="222">
        <v>1</v>
      </c>
      <c r="I136" s="223"/>
      <c r="J136" s="224">
        <f>ROUND(I136*H136,2)</f>
        <v>0</v>
      </c>
      <c r="K136" s="220" t="s">
        <v>162</v>
      </c>
      <c r="L136" s="225"/>
      <c r="M136" s="226" t="s">
        <v>1</v>
      </c>
      <c r="N136" s="227" t="s">
        <v>40</v>
      </c>
      <c r="O136" s="77"/>
      <c r="P136" s="181">
        <f>O136*H136</f>
        <v>0</v>
      </c>
      <c r="Q136" s="181">
        <v>0.112</v>
      </c>
      <c r="R136" s="181">
        <f>Q136*H136</f>
        <v>0.112</v>
      </c>
      <c r="S136" s="181">
        <v>0</v>
      </c>
      <c r="T136" s="18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83" t="s">
        <v>210</v>
      </c>
      <c r="AT136" s="183" t="s">
        <v>244</v>
      </c>
      <c r="AU136" s="183" t="s">
        <v>85</v>
      </c>
      <c r="AY136" s="18" t="s">
        <v>155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8" t="s">
        <v>83</v>
      </c>
      <c r="BK136" s="184">
        <f>ROUND(I136*H136,2)</f>
        <v>0</v>
      </c>
      <c r="BL136" s="18" t="s">
        <v>163</v>
      </c>
      <c r="BM136" s="183" t="s">
        <v>597</v>
      </c>
    </row>
    <row r="137" s="12" customFormat="1" ht="22.8" customHeight="1">
      <c r="A137" s="12"/>
      <c r="B137" s="158"/>
      <c r="C137" s="12"/>
      <c r="D137" s="159" t="s">
        <v>74</v>
      </c>
      <c r="E137" s="169" t="s">
        <v>195</v>
      </c>
      <c r="F137" s="169" t="s">
        <v>262</v>
      </c>
      <c r="G137" s="12"/>
      <c r="H137" s="12"/>
      <c r="I137" s="161"/>
      <c r="J137" s="170">
        <f>BK137</f>
        <v>0</v>
      </c>
      <c r="K137" s="12"/>
      <c r="L137" s="158"/>
      <c r="M137" s="163"/>
      <c r="N137" s="164"/>
      <c r="O137" s="164"/>
      <c r="P137" s="165">
        <f>SUM(P138:P156)</f>
        <v>0</v>
      </c>
      <c r="Q137" s="164"/>
      <c r="R137" s="165">
        <f>SUM(R138:R156)</f>
        <v>0.46858100000000003</v>
      </c>
      <c r="S137" s="164"/>
      <c r="T137" s="166">
        <f>SUM(T138:T156)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59" t="s">
        <v>83</v>
      </c>
      <c r="AT137" s="167" t="s">
        <v>74</v>
      </c>
      <c r="AU137" s="167" t="s">
        <v>83</v>
      </c>
      <c r="AY137" s="159" t="s">
        <v>155</v>
      </c>
      <c r="BK137" s="168">
        <f>SUM(BK138:BK156)</f>
        <v>0</v>
      </c>
    </row>
    <row r="138" s="2" customFormat="1" ht="24.15" customHeight="1">
      <c r="A138" s="38"/>
      <c r="B138" s="171"/>
      <c r="C138" s="172" t="s">
        <v>171</v>
      </c>
      <c r="D138" s="172" t="s">
        <v>158</v>
      </c>
      <c r="E138" s="173" t="s">
        <v>263</v>
      </c>
      <c r="F138" s="174" t="s">
        <v>264</v>
      </c>
      <c r="G138" s="175" t="s">
        <v>188</v>
      </c>
      <c r="H138" s="176">
        <v>46.890000000000001</v>
      </c>
      <c r="I138" s="177"/>
      <c r="J138" s="178">
        <f>ROUND(I138*H138,2)</f>
        <v>0</v>
      </c>
      <c r="K138" s="174" t="s">
        <v>1</v>
      </c>
      <c r="L138" s="39"/>
      <c r="M138" s="179" t="s">
        <v>1</v>
      </c>
      <c r="N138" s="180" t="s">
        <v>40</v>
      </c>
      <c r="O138" s="77"/>
      <c r="P138" s="181">
        <f>O138*H138</f>
        <v>0</v>
      </c>
      <c r="Q138" s="181">
        <v>0.0063</v>
      </c>
      <c r="R138" s="181">
        <f>Q138*H138</f>
        <v>0.29540700000000003</v>
      </c>
      <c r="S138" s="181">
        <v>0</v>
      </c>
      <c r="T138" s="18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83" t="s">
        <v>163</v>
      </c>
      <c r="AT138" s="183" t="s">
        <v>158</v>
      </c>
      <c r="AU138" s="183" t="s">
        <v>85</v>
      </c>
      <c r="AY138" s="18" t="s">
        <v>155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8" t="s">
        <v>83</v>
      </c>
      <c r="BK138" s="184">
        <f>ROUND(I138*H138,2)</f>
        <v>0</v>
      </c>
      <c r="BL138" s="18" t="s">
        <v>163</v>
      </c>
      <c r="BM138" s="183" t="s">
        <v>265</v>
      </c>
    </row>
    <row r="139" s="2" customFormat="1" ht="16.5" customHeight="1">
      <c r="A139" s="38"/>
      <c r="B139" s="171"/>
      <c r="C139" s="172" t="s">
        <v>163</v>
      </c>
      <c r="D139" s="172" t="s">
        <v>158</v>
      </c>
      <c r="E139" s="173" t="s">
        <v>269</v>
      </c>
      <c r="F139" s="174" t="s">
        <v>270</v>
      </c>
      <c r="G139" s="175" t="s">
        <v>188</v>
      </c>
      <c r="H139" s="176">
        <v>7.2999999999999998</v>
      </c>
      <c r="I139" s="177"/>
      <c r="J139" s="178">
        <f>ROUND(I139*H139,2)</f>
        <v>0</v>
      </c>
      <c r="K139" s="174" t="s">
        <v>162</v>
      </c>
      <c r="L139" s="39"/>
      <c r="M139" s="179" t="s">
        <v>1</v>
      </c>
      <c r="N139" s="180" t="s">
        <v>40</v>
      </c>
      <c r="O139" s="77"/>
      <c r="P139" s="181">
        <f>O139*H139</f>
        <v>0</v>
      </c>
      <c r="Q139" s="181">
        <v>0.00025999999999999998</v>
      </c>
      <c r="R139" s="181">
        <f>Q139*H139</f>
        <v>0.0018979999999999997</v>
      </c>
      <c r="S139" s="181">
        <v>0</v>
      </c>
      <c r="T139" s="18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83" t="s">
        <v>163</v>
      </c>
      <c r="AT139" s="183" t="s">
        <v>158</v>
      </c>
      <c r="AU139" s="183" t="s">
        <v>85</v>
      </c>
      <c r="AY139" s="18" t="s">
        <v>155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8" t="s">
        <v>83</v>
      </c>
      <c r="BK139" s="184">
        <f>ROUND(I139*H139,2)</f>
        <v>0</v>
      </c>
      <c r="BL139" s="18" t="s">
        <v>163</v>
      </c>
      <c r="BM139" s="183" t="s">
        <v>271</v>
      </c>
    </row>
    <row r="140" s="2" customFormat="1">
      <c r="A140" s="38"/>
      <c r="B140" s="39"/>
      <c r="C140" s="38"/>
      <c r="D140" s="185" t="s">
        <v>165</v>
      </c>
      <c r="E140" s="38"/>
      <c r="F140" s="186" t="s">
        <v>272</v>
      </c>
      <c r="G140" s="38"/>
      <c r="H140" s="38"/>
      <c r="I140" s="187"/>
      <c r="J140" s="38"/>
      <c r="K140" s="38"/>
      <c r="L140" s="39"/>
      <c r="M140" s="188"/>
      <c r="N140" s="189"/>
      <c r="O140" s="77"/>
      <c r="P140" s="77"/>
      <c r="Q140" s="77"/>
      <c r="R140" s="77"/>
      <c r="S140" s="77"/>
      <c r="T140" s="7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8" t="s">
        <v>165</v>
      </c>
      <c r="AU140" s="18" t="s">
        <v>85</v>
      </c>
    </row>
    <row r="141" s="15" customFormat="1">
      <c r="A141" s="15"/>
      <c r="B141" s="211"/>
      <c r="C141" s="15"/>
      <c r="D141" s="191" t="s">
        <v>192</v>
      </c>
      <c r="E141" s="212" t="s">
        <v>1</v>
      </c>
      <c r="F141" s="213" t="s">
        <v>598</v>
      </c>
      <c r="G141" s="15"/>
      <c r="H141" s="212" t="s">
        <v>1</v>
      </c>
      <c r="I141" s="214"/>
      <c r="J141" s="15"/>
      <c r="K141" s="15"/>
      <c r="L141" s="211"/>
      <c r="M141" s="215"/>
      <c r="N141" s="216"/>
      <c r="O141" s="216"/>
      <c r="P141" s="216"/>
      <c r="Q141" s="216"/>
      <c r="R141" s="216"/>
      <c r="S141" s="216"/>
      <c r="T141" s="217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12" t="s">
        <v>192</v>
      </c>
      <c r="AU141" s="212" t="s">
        <v>85</v>
      </c>
      <c r="AV141" s="15" t="s">
        <v>83</v>
      </c>
      <c r="AW141" s="15" t="s">
        <v>31</v>
      </c>
      <c r="AX141" s="15" t="s">
        <v>75</v>
      </c>
      <c r="AY141" s="212" t="s">
        <v>155</v>
      </c>
    </row>
    <row r="142" s="15" customFormat="1">
      <c r="A142" s="15"/>
      <c r="B142" s="211"/>
      <c r="C142" s="15"/>
      <c r="D142" s="191" t="s">
        <v>192</v>
      </c>
      <c r="E142" s="212" t="s">
        <v>1</v>
      </c>
      <c r="F142" s="213" t="s">
        <v>599</v>
      </c>
      <c r="G142" s="15"/>
      <c r="H142" s="212" t="s">
        <v>1</v>
      </c>
      <c r="I142" s="214"/>
      <c r="J142" s="15"/>
      <c r="K142" s="15"/>
      <c r="L142" s="211"/>
      <c r="M142" s="215"/>
      <c r="N142" s="216"/>
      <c r="O142" s="216"/>
      <c r="P142" s="216"/>
      <c r="Q142" s="216"/>
      <c r="R142" s="216"/>
      <c r="S142" s="216"/>
      <c r="T142" s="217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12" t="s">
        <v>192</v>
      </c>
      <c r="AU142" s="212" t="s">
        <v>85</v>
      </c>
      <c r="AV142" s="15" t="s">
        <v>83</v>
      </c>
      <c r="AW142" s="15" t="s">
        <v>31</v>
      </c>
      <c r="AX142" s="15" t="s">
        <v>75</v>
      </c>
      <c r="AY142" s="212" t="s">
        <v>155</v>
      </c>
    </row>
    <row r="143" s="15" customFormat="1">
      <c r="A143" s="15"/>
      <c r="B143" s="211"/>
      <c r="C143" s="15"/>
      <c r="D143" s="191" t="s">
        <v>192</v>
      </c>
      <c r="E143" s="212" t="s">
        <v>1</v>
      </c>
      <c r="F143" s="213" t="s">
        <v>600</v>
      </c>
      <c r="G143" s="15"/>
      <c r="H143" s="212" t="s">
        <v>1</v>
      </c>
      <c r="I143" s="214"/>
      <c r="J143" s="15"/>
      <c r="K143" s="15"/>
      <c r="L143" s="211"/>
      <c r="M143" s="215"/>
      <c r="N143" s="216"/>
      <c r="O143" s="216"/>
      <c r="P143" s="216"/>
      <c r="Q143" s="216"/>
      <c r="R143" s="216"/>
      <c r="S143" s="216"/>
      <c r="T143" s="217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12" t="s">
        <v>192</v>
      </c>
      <c r="AU143" s="212" t="s">
        <v>85</v>
      </c>
      <c r="AV143" s="15" t="s">
        <v>83</v>
      </c>
      <c r="AW143" s="15" t="s">
        <v>31</v>
      </c>
      <c r="AX143" s="15" t="s">
        <v>75</v>
      </c>
      <c r="AY143" s="212" t="s">
        <v>155</v>
      </c>
    </row>
    <row r="144" s="13" customFormat="1">
      <c r="A144" s="13"/>
      <c r="B144" s="190"/>
      <c r="C144" s="13"/>
      <c r="D144" s="191" t="s">
        <v>192</v>
      </c>
      <c r="E144" s="192" t="s">
        <v>1</v>
      </c>
      <c r="F144" s="193" t="s">
        <v>601</v>
      </c>
      <c r="G144" s="13"/>
      <c r="H144" s="194">
        <v>7.2999999999999998</v>
      </c>
      <c r="I144" s="195"/>
      <c r="J144" s="13"/>
      <c r="K144" s="13"/>
      <c r="L144" s="190"/>
      <c r="M144" s="196"/>
      <c r="N144" s="197"/>
      <c r="O144" s="197"/>
      <c r="P144" s="197"/>
      <c r="Q144" s="197"/>
      <c r="R144" s="197"/>
      <c r="S144" s="197"/>
      <c r="T144" s="19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92" t="s">
        <v>192</v>
      </c>
      <c r="AU144" s="192" t="s">
        <v>85</v>
      </c>
      <c r="AV144" s="13" t="s">
        <v>85</v>
      </c>
      <c r="AW144" s="13" t="s">
        <v>31</v>
      </c>
      <c r="AX144" s="13" t="s">
        <v>83</v>
      </c>
      <c r="AY144" s="192" t="s">
        <v>155</v>
      </c>
    </row>
    <row r="145" s="2" customFormat="1" ht="21.75" customHeight="1">
      <c r="A145" s="38"/>
      <c r="B145" s="171"/>
      <c r="C145" s="172" t="s">
        <v>185</v>
      </c>
      <c r="D145" s="172" t="s">
        <v>158</v>
      </c>
      <c r="E145" s="173" t="s">
        <v>273</v>
      </c>
      <c r="F145" s="174" t="s">
        <v>274</v>
      </c>
      <c r="G145" s="175" t="s">
        <v>188</v>
      </c>
      <c r="H145" s="176">
        <v>0.35999999999999999</v>
      </c>
      <c r="I145" s="177"/>
      <c r="J145" s="178">
        <f>ROUND(I145*H145,2)</f>
        <v>0</v>
      </c>
      <c r="K145" s="174" t="s">
        <v>162</v>
      </c>
      <c r="L145" s="39"/>
      <c r="M145" s="179" t="s">
        <v>1</v>
      </c>
      <c r="N145" s="180" t="s">
        <v>40</v>
      </c>
      <c r="O145" s="77"/>
      <c r="P145" s="181">
        <f>O145*H145</f>
        <v>0</v>
      </c>
      <c r="Q145" s="181">
        <v>0.0043800000000000002</v>
      </c>
      <c r="R145" s="181">
        <f>Q145*H145</f>
        <v>0.0015768</v>
      </c>
      <c r="S145" s="181">
        <v>0</v>
      </c>
      <c r="T145" s="182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83" t="s">
        <v>163</v>
      </c>
      <c r="AT145" s="183" t="s">
        <v>158</v>
      </c>
      <c r="AU145" s="183" t="s">
        <v>85</v>
      </c>
      <c r="AY145" s="18" t="s">
        <v>155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8" t="s">
        <v>83</v>
      </c>
      <c r="BK145" s="184">
        <f>ROUND(I145*H145,2)</f>
        <v>0</v>
      </c>
      <c r="BL145" s="18" t="s">
        <v>163</v>
      </c>
      <c r="BM145" s="183" t="s">
        <v>275</v>
      </c>
    </row>
    <row r="146" s="2" customFormat="1">
      <c r="A146" s="38"/>
      <c r="B146" s="39"/>
      <c r="C146" s="38"/>
      <c r="D146" s="185" t="s">
        <v>165</v>
      </c>
      <c r="E146" s="38"/>
      <c r="F146" s="186" t="s">
        <v>276</v>
      </c>
      <c r="G146" s="38"/>
      <c r="H146" s="38"/>
      <c r="I146" s="187"/>
      <c r="J146" s="38"/>
      <c r="K146" s="38"/>
      <c r="L146" s="39"/>
      <c r="M146" s="188"/>
      <c r="N146" s="189"/>
      <c r="O146" s="77"/>
      <c r="P146" s="77"/>
      <c r="Q146" s="77"/>
      <c r="R146" s="77"/>
      <c r="S146" s="77"/>
      <c r="T146" s="7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8" t="s">
        <v>165</v>
      </c>
      <c r="AU146" s="18" t="s">
        <v>85</v>
      </c>
    </row>
    <row r="147" s="2" customFormat="1" ht="24.15" customHeight="1">
      <c r="A147" s="38"/>
      <c r="B147" s="171"/>
      <c r="C147" s="172" t="s">
        <v>195</v>
      </c>
      <c r="D147" s="172" t="s">
        <v>158</v>
      </c>
      <c r="E147" s="173" t="s">
        <v>277</v>
      </c>
      <c r="F147" s="174" t="s">
        <v>278</v>
      </c>
      <c r="G147" s="175" t="s">
        <v>188</v>
      </c>
      <c r="H147" s="176">
        <v>0.35999999999999999</v>
      </c>
      <c r="I147" s="177"/>
      <c r="J147" s="178">
        <f>ROUND(I147*H147,2)</f>
        <v>0</v>
      </c>
      <c r="K147" s="174" t="s">
        <v>162</v>
      </c>
      <c r="L147" s="39"/>
      <c r="M147" s="179" t="s">
        <v>1</v>
      </c>
      <c r="N147" s="180" t="s">
        <v>40</v>
      </c>
      <c r="O147" s="77"/>
      <c r="P147" s="181">
        <f>O147*H147</f>
        <v>0</v>
      </c>
      <c r="Q147" s="181">
        <v>0.00022000000000000001</v>
      </c>
      <c r="R147" s="181">
        <f>Q147*H147</f>
        <v>7.9200000000000001E-05</v>
      </c>
      <c r="S147" s="181">
        <v>0</v>
      </c>
      <c r="T147" s="18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83" t="s">
        <v>163</v>
      </c>
      <c r="AT147" s="183" t="s">
        <v>158</v>
      </c>
      <c r="AU147" s="183" t="s">
        <v>85</v>
      </c>
      <c r="AY147" s="18" t="s">
        <v>155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8" t="s">
        <v>83</v>
      </c>
      <c r="BK147" s="184">
        <f>ROUND(I147*H147,2)</f>
        <v>0</v>
      </c>
      <c r="BL147" s="18" t="s">
        <v>163</v>
      </c>
      <c r="BM147" s="183" t="s">
        <v>279</v>
      </c>
    </row>
    <row r="148" s="2" customFormat="1">
      <c r="A148" s="38"/>
      <c r="B148" s="39"/>
      <c r="C148" s="38"/>
      <c r="D148" s="185" t="s">
        <v>165</v>
      </c>
      <c r="E148" s="38"/>
      <c r="F148" s="186" t="s">
        <v>280</v>
      </c>
      <c r="G148" s="38"/>
      <c r="H148" s="38"/>
      <c r="I148" s="187"/>
      <c r="J148" s="38"/>
      <c r="K148" s="38"/>
      <c r="L148" s="39"/>
      <c r="M148" s="188"/>
      <c r="N148" s="189"/>
      <c r="O148" s="77"/>
      <c r="P148" s="77"/>
      <c r="Q148" s="77"/>
      <c r="R148" s="77"/>
      <c r="S148" s="77"/>
      <c r="T148" s="7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8" t="s">
        <v>165</v>
      </c>
      <c r="AU148" s="18" t="s">
        <v>85</v>
      </c>
    </row>
    <row r="149" s="2" customFormat="1" ht="24.15" customHeight="1">
      <c r="A149" s="38"/>
      <c r="B149" s="171"/>
      <c r="C149" s="172" t="s">
        <v>203</v>
      </c>
      <c r="D149" s="172" t="s">
        <v>158</v>
      </c>
      <c r="E149" s="173" t="s">
        <v>602</v>
      </c>
      <c r="F149" s="174" t="s">
        <v>603</v>
      </c>
      <c r="G149" s="175" t="s">
        <v>188</v>
      </c>
      <c r="H149" s="176">
        <v>7.2999999999999998</v>
      </c>
      <c r="I149" s="177"/>
      <c r="J149" s="178">
        <f>ROUND(I149*H149,2)</f>
        <v>0</v>
      </c>
      <c r="K149" s="174" t="s">
        <v>162</v>
      </c>
      <c r="L149" s="39"/>
      <c r="M149" s="179" t="s">
        <v>1</v>
      </c>
      <c r="N149" s="180" t="s">
        <v>40</v>
      </c>
      <c r="O149" s="77"/>
      <c r="P149" s="181">
        <f>O149*H149</f>
        <v>0</v>
      </c>
      <c r="Q149" s="181">
        <v>0.023099999999999999</v>
      </c>
      <c r="R149" s="181">
        <f>Q149*H149</f>
        <v>0.16863</v>
      </c>
      <c r="S149" s="181">
        <v>0</v>
      </c>
      <c r="T149" s="182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83" t="s">
        <v>163</v>
      </c>
      <c r="AT149" s="183" t="s">
        <v>158</v>
      </c>
      <c r="AU149" s="183" t="s">
        <v>85</v>
      </c>
      <c r="AY149" s="18" t="s">
        <v>155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8" t="s">
        <v>83</v>
      </c>
      <c r="BK149" s="184">
        <f>ROUND(I149*H149,2)</f>
        <v>0</v>
      </c>
      <c r="BL149" s="18" t="s">
        <v>163</v>
      </c>
      <c r="BM149" s="183" t="s">
        <v>604</v>
      </c>
    </row>
    <row r="150" s="2" customFormat="1">
      <c r="A150" s="38"/>
      <c r="B150" s="39"/>
      <c r="C150" s="38"/>
      <c r="D150" s="185" t="s">
        <v>165</v>
      </c>
      <c r="E150" s="38"/>
      <c r="F150" s="186" t="s">
        <v>605</v>
      </c>
      <c r="G150" s="38"/>
      <c r="H150" s="38"/>
      <c r="I150" s="187"/>
      <c r="J150" s="38"/>
      <c r="K150" s="38"/>
      <c r="L150" s="39"/>
      <c r="M150" s="188"/>
      <c r="N150" s="189"/>
      <c r="O150" s="77"/>
      <c r="P150" s="77"/>
      <c r="Q150" s="77"/>
      <c r="R150" s="77"/>
      <c r="S150" s="77"/>
      <c r="T150" s="7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8" t="s">
        <v>165</v>
      </c>
      <c r="AU150" s="18" t="s">
        <v>85</v>
      </c>
    </row>
    <row r="151" s="15" customFormat="1">
      <c r="A151" s="15"/>
      <c r="B151" s="211"/>
      <c r="C151" s="15"/>
      <c r="D151" s="191" t="s">
        <v>192</v>
      </c>
      <c r="E151" s="212" t="s">
        <v>1</v>
      </c>
      <c r="F151" s="213" t="s">
        <v>598</v>
      </c>
      <c r="G151" s="15"/>
      <c r="H151" s="212" t="s">
        <v>1</v>
      </c>
      <c r="I151" s="214"/>
      <c r="J151" s="15"/>
      <c r="K151" s="15"/>
      <c r="L151" s="211"/>
      <c r="M151" s="215"/>
      <c r="N151" s="216"/>
      <c r="O151" s="216"/>
      <c r="P151" s="216"/>
      <c r="Q151" s="216"/>
      <c r="R151" s="216"/>
      <c r="S151" s="216"/>
      <c r="T151" s="217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12" t="s">
        <v>192</v>
      </c>
      <c r="AU151" s="212" t="s">
        <v>85</v>
      </c>
      <c r="AV151" s="15" t="s">
        <v>83</v>
      </c>
      <c r="AW151" s="15" t="s">
        <v>31</v>
      </c>
      <c r="AX151" s="15" t="s">
        <v>75</v>
      </c>
      <c r="AY151" s="212" t="s">
        <v>155</v>
      </c>
    </row>
    <row r="152" s="15" customFormat="1">
      <c r="A152" s="15"/>
      <c r="B152" s="211"/>
      <c r="C152" s="15"/>
      <c r="D152" s="191" t="s">
        <v>192</v>
      </c>
      <c r="E152" s="212" t="s">
        <v>1</v>
      </c>
      <c r="F152" s="213" t="s">
        <v>599</v>
      </c>
      <c r="G152" s="15"/>
      <c r="H152" s="212" t="s">
        <v>1</v>
      </c>
      <c r="I152" s="214"/>
      <c r="J152" s="15"/>
      <c r="K152" s="15"/>
      <c r="L152" s="211"/>
      <c r="M152" s="215"/>
      <c r="N152" s="216"/>
      <c r="O152" s="216"/>
      <c r="P152" s="216"/>
      <c r="Q152" s="216"/>
      <c r="R152" s="216"/>
      <c r="S152" s="216"/>
      <c r="T152" s="217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12" t="s">
        <v>192</v>
      </c>
      <c r="AU152" s="212" t="s">
        <v>85</v>
      </c>
      <c r="AV152" s="15" t="s">
        <v>83</v>
      </c>
      <c r="AW152" s="15" t="s">
        <v>31</v>
      </c>
      <c r="AX152" s="15" t="s">
        <v>75</v>
      </c>
      <c r="AY152" s="212" t="s">
        <v>155</v>
      </c>
    </row>
    <row r="153" s="15" customFormat="1">
      <c r="A153" s="15"/>
      <c r="B153" s="211"/>
      <c r="C153" s="15"/>
      <c r="D153" s="191" t="s">
        <v>192</v>
      </c>
      <c r="E153" s="212" t="s">
        <v>1</v>
      </c>
      <c r="F153" s="213" t="s">
        <v>600</v>
      </c>
      <c r="G153" s="15"/>
      <c r="H153" s="212" t="s">
        <v>1</v>
      </c>
      <c r="I153" s="214"/>
      <c r="J153" s="15"/>
      <c r="K153" s="15"/>
      <c r="L153" s="211"/>
      <c r="M153" s="215"/>
      <c r="N153" s="216"/>
      <c r="O153" s="216"/>
      <c r="P153" s="216"/>
      <c r="Q153" s="216"/>
      <c r="R153" s="216"/>
      <c r="S153" s="216"/>
      <c r="T153" s="217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12" t="s">
        <v>192</v>
      </c>
      <c r="AU153" s="212" t="s">
        <v>85</v>
      </c>
      <c r="AV153" s="15" t="s">
        <v>83</v>
      </c>
      <c r="AW153" s="15" t="s">
        <v>31</v>
      </c>
      <c r="AX153" s="15" t="s">
        <v>75</v>
      </c>
      <c r="AY153" s="212" t="s">
        <v>155</v>
      </c>
    </row>
    <row r="154" s="13" customFormat="1">
      <c r="A154" s="13"/>
      <c r="B154" s="190"/>
      <c r="C154" s="13"/>
      <c r="D154" s="191" t="s">
        <v>192</v>
      </c>
      <c r="E154" s="192" t="s">
        <v>1</v>
      </c>
      <c r="F154" s="193" t="s">
        <v>601</v>
      </c>
      <c r="G154" s="13"/>
      <c r="H154" s="194">
        <v>7.2999999999999998</v>
      </c>
      <c r="I154" s="195"/>
      <c r="J154" s="13"/>
      <c r="K154" s="13"/>
      <c r="L154" s="190"/>
      <c r="M154" s="196"/>
      <c r="N154" s="197"/>
      <c r="O154" s="197"/>
      <c r="P154" s="197"/>
      <c r="Q154" s="197"/>
      <c r="R154" s="197"/>
      <c r="S154" s="197"/>
      <c r="T154" s="19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2" t="s">
        <v>192</v>
      </c>
      <c r="AU154" s="192" t="s">
        <v>85</v>
      </c>
      <c r="AV154" s="13" t="s">
        <v>85</v>
      </c>
      <c r="AW154" s="13" t="s">
        <v>31</v>
      </c>
      <c r="AX154" s="13" t="s">
        <v>83</v>
      </c>
      <c r="AY154" s="192" t="s">
        <v>155</v>
      </c>
    </row>
    <row r="155" s="2" customFormat="1" ht="24.15" customHeight="1">
      <c r="A155" s="38"/>
      <c r="B155" s="171"/>
      <c r="C155" s="172" t="s">
        <v>210</v>
      </c>
      <c r="D155" s="172" t="s">
        <v>158</v>
      </c>
      <c r="E155" s="173" t="s">
        <v>281</v>
      </c>
      <c r="F155" s="174" t="s">
        <v>282</v>
      </c>
      <c r="G155" s="175" t="s">
        <v>188</v>
      </c>
      <c r="H155" s="176">
        <v>0.35999999999999999</v>
      </c>
      <c r="I155" s="177"/>
      <c r="J155" s="178">
        <f>ROUND(I155*H155,2)</f>
        <v>0</v>
      </c>
      <c r="K155" s="174" t="s">
        <v>162</v>
      </c>
      <c r="L155" s="39"/>
      <c r="M155" s="179" t="s">
        <v>1</v>
      </c>
      <c r="N155" s="180" t="s">
        <v>40</v>
      </c>
      <c r="O155" s="77"/>
      <c r="P155" s="181">
        <f>O155*H155</f>
        <v>0</v>
      </c>
      <c r="Q155" s="181">
        <v>0.0027499999999999998</v>
      </c>
      <c r="R155" s="181">
        <f>Q155*H155</f>
        <v>0.00098999999999999999</v>
      </c>
      <c r="S155" s="181">
        <v>0</v>
      </c>
      <c r="T155" s="18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83" t="s">
        <v>163</v>
      </c>
      <c r="AT155" s="183" t="s">
        <v>158</v>
      </c>
      <c r="AU155" s="183" t="s">
        <v>85</v>
      </c>
      <c r="AY155" s="18" t="s">
        <v>155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8" t="s">
        <v>83</v>
      </c>
      <c r="BK155" s="184">
        <f>ROUND(I155*H155,2)</f>
        <v>0</v>
      </c>
      <c r="BL155" s="18" t="s">
        <v>163</v>
      </c>
      <c r="BM155" s="183" t="s">
        <v>283</v>
      </c>
    </row>
    <row r="156" s="2" customFormat="1">
      <c r="A156" s="38"/>
      <c r="B156" s="39"/>
      <c r="C156" s="38"/>
      <c r="D156" s="185" t="s">
        <v>165</v>
      </c>
      <c r="E156" s="38"/>
      <c r="F156" s="186" t="s">
        <v>284</v>
      </c>
      <c r="G156" s="38"/>
      <c r="H156" s="38"/>
      <c r="I156" s="187"/>
      <c r="J156" s="38"/>
      <c r="K156" s="38"/>
      <c r="L156" s="39"/>
      <c r="M156" s="188"/>
      <c r="N156" s="189"/>
      <c r="O156" s="77"/>
      <c r="P156" s="77"/>
      <c r="Q156" s="77"/>
      <c r="R156" s="77"/>
      <c r="S156" s="77"/>
      <c r="T156" s="78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8" t="s">
        <v>165</v>
      </c>
      <c r="AU156" s="18" t="s">
        <v>85</v>
      </c>
    </row>
    <row r="157" s="12" customFormat="1" ht="22.8" customHeight="1">
      <c r="A157" s="12"/>
      <c r="B157" s="158"/>
      <c r="C157" s="12"/>
      <c r="D157" s="159" t="s">
        <v>74</v>
      </c>
      <c r="E157" s="169" t="s">
        <v>218</v>
      </c>
      <c r="F157" s="169" t="s">
        <v>520</v>
      </c>
      <c r="G157" s="12"/>
      <c r="H157" s="12"/>
      <c r="I157" s="161"/>
      <c r="J157" s="170">
        <f>BK157</f>
        <v>0</v>
      </c>
      <c r="K157" s="12"/>
      <c r="L157" s="158"/>
      <c r="M157" s="163"/>
      <c r="N157" s="164"/>
      <c r="O157" s="164"/>
      <c r="P157" s="165">
        <f>SUM(P158:P162)</f>
        <v>0</v>
      </c>
      <c r="Q157" s="164"/>
      <c r="R157" s="165">
        <f>SUM(R158:R162)</f>
        <v>0.00055999999999999995</v>
      </c>
      <c r="S157" s="164"/>
      <c r="T157" s="166">
        <f>SUM(T158:T162)</f>
        <v>1.496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59" t="s">
        <v>83</v>
      </c>
      <c r="AT157" s="167" t="s">
        <v>74</v>
      </c>
      <c r="AU157" s="167" t="s">
        <v>83</v>
      </c>
      <c r="AY157" s="159" t="s">
        <v>155</v>
      </c>
      <c r="BK157" s="168">
        <f>SUM(BK158:BK162)</f>
        <v>0</v>
      </c>
    </row>
    <row r="158" s="2" customFormat="1" ht="16.5" customHeight="1">
      <c r="A158" s="38"/>
      <c r="B158" s="171"/>
      <c r="C158" s="172" t="s">
        <v>218</v>
      </c>
      <c r="D158" s="172" t="s">
        <v>158</v>
      </c>
      <c r="E158" s="173" t="s">
        <v>606</v>
      </c>
      <c r="F158" s="174" t="s">
        <v>607</v>
      </c>
      <c r="G158" s="175" t="s">
        <v>213</v>
      </c>
      <c r="H158" s="176">
        <v>2</v>
      </c>
      <c r="I158" s="177"/>
      <c r="J158" s="178">
        <f>ROUND(I158*H158,2)</f>
        <v>0</v>
      </c>
      <c r="K158" s="174" t="s">
        <v>1</v>
      </c>
      <c r="L158" s="39"/>
      <c r="M158" s="179" t="s">
        <v>1</v>
      </c>
      <c r="N158" s="180" t="s">
        <v>40</v>
      </c>
      <c r="O158" s="77"/>
      <c r="P158" s="181">
        <f>O158*H158</f>
        <v>0</v>
      </c>
      <c r="Q158" s="181">
        <v>0</v>
      </c>
      <c r="R158" s="181">
        <f>Q158*H158</f>
        <v>0</v>
      </c>
      <c r="S158" s="181">
        <v>0</v>
      </c>
      <c r="T158" s="182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83" t="s">
        <v>163</v>
      </c>
      <c r="AT158" s="183" t="s">
        <v>158</v>
      </c>
      <c r="AU158" s="183" t="s">
        <v>85</v>
      </c>
      <c r="AY158" s="18" t="s">
        <v>155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8" t="s">
        <v>83</v>
      </c>
      <c r="BK158" s="184">
        <f>ROUND(I158*H158,2)</f>
        <v>0</v>
      </c>
      <c r="BL158" s="18" t="s">
        <v>163</v>
      </c>
      <c r="BM158" s="183" t="s">
        <v>608</v>
      </c>
    </row>
    <row r="159" s="13" customFormat="1">
      <c r="A159" s="13"/>
      <c r="B159" s="190"/>
      <c r="C159" s="13"/>
      <c r="D159" s="191" t="s">
        <v>192</v>
      </c>
      <c r="E159" s="192" t="s">
        <v>1</v>
      </c>
      <c r="F159" s="193" t="s">
        <v>85</v>
      </c>
      <c r="G159" s="13"/>
      <c r="H159" s="194">
        <v>2</v>
      </c>
      <c r="I159" s="195"/>
      <c r="J159" s="13"/>
      <c r="K159" s="13"/>
      <c r="L159" s="190"/>
      <c r="M159" s="196"/>
      <c r="N159" s="197"/>
      <c r="O159" s="197"/>
      <c r="P159" s="197"/>
      <c r="Q159" s="197"/>
      <c r="R159" s="197"/>
      <c r="S159" s="197"/>
      <c r="T159" s="19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2" t="s">
        <v>192</v>
      </c>
      <c r="AU159" s="192" t="s">
        <v>85</v>
      </c>
      <c r="AV159" s="13" t="s">
        <v>85</v>
      </c>
      <c r="AW159" s="13" t="s">
        <v>31</v>
      </c>
      <c r="AX159" s="13" t="s">
        <v>83</v>
      </c>
      <c r="AY159" s="192" t="s">
        <v>155</v>
      </c>
    </row>
    <row r="160" s="2" customFormat="1" ht="16.5" customHeight="1">
      <c r="A160" s="38"/>
      <c r="B160" s="171"/>
      <c r="C160" s="218" t="s">
        <v>225</v>
      </c>
      <c r="D160" s="218" t="s">
        <v>244</v>
      </c>
      <c r="E160" s="219" t="s">
        <v>609</v>
      </c>
      <c r="F160" s="220" t="s">
        <v>610</v>
      </c>
      <c r="G160" s="221" t="s">
        <v>213</v>
      </c>
      <c r="H160" s="222">
        <v>2</v>
      </c>
      <c r="I160" s="223"/>
      <c r="J160" s="224">
        <f>ROUND(I160*H160,2)</f>
        <v>0</v>
      </c>
      <c r="K160" s="220" t="s">
        <v>162</v>
      </c>
      <c r="L160" s="225"/>
      <c r="M160" s="226" t="s">
        <v>1</v>
      </c>
      <c r="N160" s="227" t="s">
        <v>40</v>
      </c>
      <c r="O160" s="77"/>
      <c r="P160" s="181">
        <f>O160*H160</f>
        <v>0</v>
      </c>
      <c r="Q160" s="181">
        <v>0.00027999999999999998</v>
      </c>
      <c r="R160" s="181">
        <f>Q160*H160</f>
        <v>0.00055999999999999995</v>
      </c>
      <c r="S160" s="181">
        <v>0</v>
      </c>
      <c r="T160" s="18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183" t="s">
        <v>210</v>
      </c>
      <c r="AT160" s="183" t="s">
        <v>244</v>
      </c>
      <c r="AU160" s="183" t="s">
        <v>85</v>
      </c>
      <c r="AY160" s="18" t="s">
        <v>155</v>
      </c>
      <c r="BE160" s="184">
        <f>IF(N160="základní",J160,0)</f>
        <v>0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8" t="s">
        <v>83</v>
      </c>
      <c r="BK160" s="184">
        <f>ROUND(I160*H160,2)</f>
        <v>0</v>
      </c>
      <c r="BL160" s="18" t="s">
        <v>163</v>
      </c>
      <c r="BM160" s="183" t="s">
        <v>611</v>
      </c>
    </row>
    <row r="161" s="2" customFormat="1" ht="24.15" customHeight="1">
      <c r="A161" s="38"/>
      <c r="B161" s="171"/>
      <c r="C161" s="172" t="s">
        <v>231</v>
      </c>
      <c r="D161" s="172" t="s">
        <v>158</v>
      </c>
      <c r="E161" s="173" t="s">
        <v>612</v>
      </c>
      <c r="F161" s="174" t="s">
        <v>613</v>
      </c>
      <c r="G161" s="175" t="s">
        <v>213</v>
      </c>
      <c r="H161" s="176">
        <v>4</v>
      </c>
      <c r="I161" s="177"/>
      <c r="J161" s="178">
        <f>ROUND(I161*H161,2)</f>
        <v>0</v>
      </c>
      <c r="K161" s="174" t="s">
        <v>178</v>
      </c>
      <c r="L161" s="39"/>
      <c r="M161" s="179" t="s">
        <v>1</v>
      </c>
      <c r="N161" s="180" t="s">
        <v>40</v>
      </c>
      <c r="O161" s="77"/>
      <c r="P161" s="181">
        <f>O161*H161</f>
        <v>0</v>
      </c>
      <c r="Q161" s="181">
        <v>0</v>
      </c>
      <c r="R161" s="181">
        <f>Q161*H161</f>
        <v>0</v>
      </c>
      <c r="S161" s="181">
        <v>0.374</v>
      </c>
      <c r="T161" s="182">
        <f>S161*H161</f>
        <v>1.496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83" t="s">
        <v>163</v>
      </c>
      <c r="AT161" s="183" t="s">
        <v>158</v>
      </c>
      <c r="AU161" s="183" t="s">
        <v>85</v>
      </c>
      <c r="AY161" s="18" t="s">
        <v>155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18" t="s">
        <v>83</v>
      </c>
      <c r="BK161" s="184">
        <f>ROUND(I161*H161,2)</f>
        <v>0</v>
      </c>
      <c r="BL161" s="18" t="s">
        <v>163</v>
      </c>
      <c r="BM161" s="183" t="s">
        <v>614</v>
      </c>
    </row>
    <row r="162" s="2" customFormat="1">
      <c r="A162" s="38"/>
      <c r="B162" s="39"/>
      <c r="C162" s="38"/>
      <c r="D162" s="185" t="s">
        <v>165</v>
      </c>
      <c r="E162" s="38"/>
      <c r="F162" s="186" t="s">
        <v>615</v>
      </c>
      <c r="G162" s="38"/>
      <c r="H162" s="38"/>
      <c r="I162" s="187"/>
      <c r="J162" s="38"/>
      <c r="K162" s="38"/>
      <c r="L162" s="39"/>
      <c r="M162" s="188"/>
      <c r="N162" s="189"/>
      <c r="O162" s="77"/>
      <c r="P162" s="77"/>
      <c r="Q162" s="77"/>
      <c r="R162" s="77"/>
      <c r="S162" s="77"/>
      <c r="T162" s="78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8" t="s">
        <v>165</v>
      </c>
      <c r="AU162" s="18" t="s">
        <v>85</v>
      </c>
    </row>
    <row r="163" s="12" customFormat="1" ht="22.8" customHeight="1">
      <c r="A163" s="12"/>
      <c r="B163" s="158"/>
      <c r="C163" s="12"/>
      <c r="D163" s="159" t="s">
        <v>74</v>
      </c>
      <c r="E163" s="169" t="s">
        <v>285</v>
      </c>
      <c r="F163" s="169" t="s">
        <v>286</v>
      </c>
      <c r="G163" s="12"/>
      <c r="H163" s="12"/>
      <c r="I163" s="161"/>
      <c r="J163" s="170">
        <f>BK163</f>
        <v>0</v>
      </c>
      <c r="K163" s="12"/>
      <c r="L163" s="158"/>
      <c r="M163" s="163"/>
      <c r="N163" s="164"/>
      <c r="O163" s="164"/>
      <c r="P163" s="165">
        <f>SUM(P164:P165)</f>
        <v>0</v>
      </c>
      <c r="Q163" s="164"/>
      <c r="R163" s="165">
        <f>SUM(R164:R165)</f>
        <v>0</v>
      </c>
      <c r="S163" s="164"/>
      <c r="T163" s="166">
        <f>SUM(T164:T165)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59" t="s">
        <v>83</v>
      </c>
      <c r="AT163" s="167" t="s">
        <v>74</v>
      </c>
      <c r="AU163" s="167" t="s">
        <v>83</v>
      </c>
      <c r="AY163" s="159" t="s">
        <v>155</v>
      </c>
      <c r="BK163" s="168">
        <f>SUM(BK164:BK165)</f>
        <v>0</v>
      </c>
    </row>
    <row r="164" s="2" customFormat="1" ht="21.75" customHeight="1">
      <c r="A164" s="38"/>
      <c r="B164" s="171"/>
      <c r="C164" s="172" t="s">
        <v>8</v>
      </c>
      <c r="D164" s="172" t="s">
        <v>158</v>
      </c>
      <c r="E164" s="173" t="s">
        <v>287</v>
      </c>
      <c r="F164" s="174" t="s">
        <v>288</v>
      </c>
      <c r="G164" s="175" t="s">
        <v>161</v>
      </c>
      <c r="H164" s="176">
        <v>0.65700000000000003</v>
      </c>
      <c r="I164" s="177"/>
      <c r="J164" s="178">
        <f>ROUND(I164*H164,2)</f>
        <v>0</v>
      </c>
      <c r="K164" s="174" t="s">
        <v>162</v>
      </c>
      <c r="L164" s="39"/>
      <c r="M164" s="179" t="s">
        <v>1</v>
      </c>
      <c r="N164" s="180" t="s">
        <v>40</v>
      </c>
      <c r="O164" s="77"/>
      <c r="P164" s="181">
        <f>O164*H164</f>
        <v>0</v>
      </c>
      <c r="Q164" s="181">
        <v>0</v>
      </c>
      <c r="R164" s="181">
        <f>Q164*H164</f>
        <v>0</v>
      </c>
      <c r="S164" s="181">
        <v>0</v>
      </c>
      <c r="T164" s="18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183" t="s">
        <v>163</v>
      </c>
      <c r="AT164" s="183" t="s">
        <v>158</v>
      </c>
      <c r="AU164" s="183" t="s">
        <v>85</v>
      </c>
      <c r="AY164" s="18" t="s">
        <v>155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8" t="s">
        <v>83</v>
      </c>
      <c r="BK164" s="184">
        <f>ROUND(I164*H164,2)</f>
        <v>0</v>
      </c>
      <c r="BL164" s="18" t="s">
        <v>163</v>
      </c>
      <c r="BM164" s="183" t="s">
        <v>289</v>
      </c>
    </row>
    <row r="165" s="2" customFormat="1">
      <c r="A165" s="38"/>
      <c r="B165" s="39"/>
      <c r="C165" s="38"/>
      <c r="D165" s="185" t="s">
        <v>165</v>
      </c>
      <c r="E165" s="38"/>
      <c r="F165" s="186" t="s">
        <v>290</v>
      </c>
      <c r="G165" s="38"/>
      <c r="H165" s="38"/>
      <c r="I165" s="187"/>
      <c r="J165" s="38"/>
      <c r="K165" s="38"/>
      <c r="L165" s="39"/>
      <c r="M165" s="188"/>
      <c r="N165" s="189"/>
      <c r="O165" s="77"/>
      <c r="P165" s="77"/>
      <c r="Q165" s="77"/>
      <c r="R165" s="77"/>
      <c r="S165" s="77"/>
      <c r="T165" s="78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8" t="s">
        <v>165</v>
      </c>
      <c r="AU165" s="18" t="s">
        <v>85</v>
      </c>
    </row>
    <row r="166" s="12" customFormat="1" ht="25.92" customHeight="1">
      <c r="A166" s="12"/>
      <c r="B166" s="158"/>
      <c r="C166" s="12"/>
      <c r="D166" s="159" t="s">
        <v>74</v>
      </c>
      <c r="E166" s="160" t="s">
        <v>181</v>
      </c>
      <c r="F166" s="160" t="s">
        <v>182</v>
      </c>
      <c r="G166" s="12"/>
      <c r="H166" s="12"/>
      <c r="I166" s="161"/>
      <c r="J166" s="162">
        <f>BK166</f>
        <v>0</v>
      </c>
      <c r="K166" s="12"/>
      <c r="L166" s="158"/>
      <c r="M166" s="163"/>
      <c r="N166" s="164"/>
      <c r="O166" s="164"/>
      <c r="P166" s="165">
        <f>P167+P191+P218+P221+P227+P243</f>
        <v>0</v>
      </c>
      <c r="Q166" s="164"/>
      <c r="R166" s="165">
        <f>R167+R191+R218+R221+R227+R243</f>
        <v>17.634775440000002</v>
      </c>
      <c r="S166" s="164"/>
      <c r="T166" s="166">
        <f>T167+T191+T218+T221+T227+T243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59" t="s">
        <v>85</v>
      </c>
      <c r="AT166" s="167" t="s">
        <v>74</v>
      </c>
      <c r="AU166" s="167" t="s">
        <v>75</v>
      </c>
      <c r="AY166" s="159" t="s">
        <v>155</v>
      </c>
      <c r="BK166" s="168">
        <f>BK167+BK191+BK218+BK221+BK227+BK243</f>
        <v>0</v>
      </c>
    </row>
    <row r="167" s="12" customFormat="1" ht="22.8" customHeight="1">
      <c r="A167" s="12"/>
      <c r="B167" s="158"/>
      <c r="C167" s="12"/>
      <c r="D167" s="159" t="s">
        <v>74</v>
      </c>
      <c r="E167" s="169" t="s">
        <v>183</v>
      </c>
      <c r="F167" s="169" t="s">
        <v>184</v>
      </c>
      <c r="G167" s="12"/>
      <c r="H167" s="12"/>
      <c r="I167" s="161"/>
      <c r="J167" s="170">
        <f>BK167</f>
        <v>0</v>
      </c>
      <c r="K167" s="12"/>
      <c r="L167" s="158"/>
      <c r="M167" s="163"/>
      <c r="N167" s="164"/>
      <c r="O167" s="164"/>
      <c r="P167" s="165">
        <f>SUM(P168:P190)</f>
        <v>0</v>
      </c>
      <c r="Q167" s="164"/>
      <c r="R167" s="165">
        <f>SUM(R168:R190)</f>
        <v>11.154368300000002</v>
      </c>
      <c r="S167" s="164"/>
      <c r="T167" s="166">
        <f>SUM(T168:T190)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59" t="s">
        <v>85</v>
      </c>
      <c r="AT167" s="167" t="s">
        <v>74</v>
      </c>
      <c r="AU167" s="167" t="s">
        <v>83</v>
      </c>
      <c r="AY167" s="159" t="s">
        <v>155</v>
      </c>
      <c r="BK167" s="168">
        <f>SUM(BK168:BK190)</f>
        <v>0</v>
      </c>
    </row>
    <row r="168" s="2" customFormat="1" ht="24.15" customHeight="1">
      <c r="A168" s="38"/>
      <c r="B168" s="171"/>
      <c r="C168" s="172" t="s">
        <v>239</v>
      </c>
      <c r="D168" s="172" t="s">
        <v>158</v>
      </c>
      <c r="E168" s="173" t="s">
        <v>291</v>
      </c>
      <c r="F168" s="174" t="s">
        <v>292</v>
      </c>
      <c r="G168" s="175" t="s">
        <v>188</v>
      </c>
      <c r="H168" s="176">
        <v>561.70000000000005</v>
      </c>
      <c r="I168" s="177"/>
      <c r="J168" s="178">
        <f>ROUND(I168*H168,2)</f>
        <v>0</v>
      </c>
      <c r="K168" s="174" t="s">
        <v>162</v>
      </c>
      <c r="L168" s="39"/>
      <c r="M168" s="179" t="s">
        <v>1</v>
      </c>
      <c r="N168" s="180" t="s">
        <v>40</v>
      </c>
      <c r="O168" s="77"/>
      <c r="P168" s="181">
        <f>O168*H168</f>
        <v>0</v>
      </c>
      <c r="Q168" s="181">
        <v>0</v>
      </c>
      <c r="R168" s="181">
        <f>Q168*H168</f>
        <v>0</v>
      </c>
      <c r="S168" s="181">
        <v>0</v>
      </c>
      <c r="T168" s="182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83" t="s">
        <v>189</v>
      </c>
      <c r="AT168" s="183" t="s">
        <v>158</v>
      </c>
      <c r="AU168" s="183" t="s">
        <v>85</v>
      </c>
      <c r="AY168" s="18" t="s">
        <v>155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8" t="s">
        <v>83</v>
      </c>
      <c r="BK168" s="184">
        <f>ROUND(I168*H168,2)</f>
        <v>0</v>
      </c>
      <c r="BL168" s="18" t="s">
        <v>189</v>
      </c>
      <c r="BM168" s="183" t="s">
        <v>616</v>
      </c>
    </row>
    <row r="169" s="2" customFormat="1">
      <c r="A169" s="38"/>
      <c r="B169" s="39"/>
      <c r="C169" s="38"/>
      <c r="D169" s="185" t="s">
        <v>165</v>
      </c>
      <c r="E169" s="38"/>
      <c r="F169" s="186" t="s">
        <v>294</v>
      </c>
      <c r="G169" s="38"/>
      <c r="H169" s="38"/>
      <c r="I169" s="187"/>
      <c r="J169" s="38"/>
      <c r="K169" s="38"/>
      <c r="L169" s="39"/>
      <c r="M169" s="188"/>
      <c r="N169" s="189"/>
      <c r="O169" s="77"/>
      <c r="P169" s="77"/>
      <c r="Q169" s="77"/>
      <c r="R169" s="77"/>
      <c r="S169" s="77"/>
      <c r="T169" s="78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8" t="s">
        <v>165</v>
      </c>
      <c r="AU169" s="18" t="s">
        <v>85</v>
      </c>
    </row>
    <row r="170" s="2" customFormat="1" ht="16.5" customHeight="1">
      <c r="A170" s="38"/>
      <c r="B170" s="171"/>
      <c r="C170" s="218" t="s">
        <v>248</v>
      </c>
      <c r="D170" s="218" t="s">
        <v>244</v>
      </c>
      <c r="E170" s="219" t="s">
        <v>617</v>
      </c>
      <c r="F170" s="220" t="s">
        <v>618</v>
      </c>
      <c r="G170" s="221" t="s">
        <v>619</v>
      </c>
      <c r="H170" s="222">
        <v>561.70000000000005</v>
      </c>
      <c r="I170" s="223"/>
      <c r="J170" s="224">
        <f>ROUND(I170*H170,2)</f>
        <v>0</v>
      </c>
      <c r="K170" s="220" t="s">
        <v>178</v>
      </c>
      <c r="L170" s="225"/>
      <c r="M170" s="226" t="s">
        <v>1</v>
      </c>
      <c r="N170" s="227" t="s">
        <v>40</v>
      </c>
      <c r="O170" s="77"/>
      <c r="P170" s="181">
        <f>O170*H170</f>
        <v>0</v>
      </c>
      <c r="Q170" s="181">
        <v>0.001</v>
      </c>
      <c r="R170" s="181">
        <f>Q170*H170</f>
        <v>0.56170000000000009</v>
      </c>
      <c r="S170" s="181">
        <v>0</v>
      </c>
      <c r="T170" s="182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183" t="s">
        <v>298</v>
      </c>
      <c r="AT170" s="183" t="s">
        <v>244</v>
      </c>
      <c r="AU170" s="183" t="s">
        <v>85</v>
      </c>
      <c r="AY170" s="18" t="s">
        <v>155</v>
      </c>
      <c r="BE170" s="184">
        <f>IF(N170="základní",J170,0)</f>
        <v>0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18" t="s">
        <v>83</v>
      </c>
      <c r="BK170" s="184">
        <f>ROUND(I170*H170,2)</f>
        <v>0</v>
      </c>
      <c r="BL170" s="18" t="s">
        <v>189</v>
      </c>
      <c r="BM170" s="183" t="s">
        <v>620</v>
      </c>
    </row>
    <row r="171" s="2" customFormat="1" ht="24.15" customHeight="1">
      <c r="A171" s="38"/>
      <c r="B171" s="171"/>
      <c r="C171" s="172" t="s">
        <v>322</v>
      </c>
      <c r="D171" s="172" t="s">
        <v>158</v>
      </c>
      <c r="E171" s="173" t="s">
        <v>301</v>
      </c>
      <c r="F171" s="174" t="s">
        <v>302</v>
      </c>
      <c r="G171" s="175" t="s">
        <v>188</v>
      </c>
      <c r="H171" s="176">
        <v>533.48000000000002</v>
      </c>
      <c r="I171" s="177"/>
      <c r="J171" s="178">
        <f>ROUND(I171*H171,2)</f>
        <v>0</v>
      </c>
      <c r="K171" s="174" t="s">
        <v>162</v>
      </c>
      <c r="L171" s="39"/>
      <c r="M171" s="179" t="s">
        <v>1</v>
      </c>
      <c r="N171" s="180" t="s">
        <v>40</v>
      </c>
      <c r="O171" s="77"/>
      <c r="P171" s="181">
        <f>O171*H171</f>
        <v>0</v>
      </c>
      <c r="Q171" s="181">
        <v>0.00088000000000000003</v>
      </c>
      <c r="R171" s="181">
        <f>Q171*H171</f>
        <v>0.46946240000000006</v>
      </c>
      <c r="S171" s="181">
        <v>0</v>
      </c>
      <c r="T171" s="182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83" t="s">
        <v>189</v>
      </c>
      <c r="AT171" s="183" t="s">
        <v>158</v>
      </c>
      <c r="AU171" s="183" t="s">
        <v>85</v>
      </c>
      <c r="AY171" s="18" t="s">
        <v>155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8" t="s">
        <v>83</v>
      </c>
      <c r="BK171" s="184">
        <f>ROUND(I171*H171,2)</f>
        <v>0</v>
      </c>
      <c r="BL171" s="18" t="s">
        <v>189</v>
      </c>
      <c r="BM171" s="183" t="s">
        <v>303</v>
      </c>
    </row>
    <row r="172" s="2" customFormat="1">
      <c r="A172" s="38"/>
      <c r="B172" s="39"/>
      <c r="C172" s="38"/>
      <c r="D172" s="185" t="s">
        <v>165</v>
      </c>
      <c r="E172" s="38"/>
      <c r="F172" s="186" t="s">
        <v>304</v>
      </c>
      <c r="G172" s="38"/>
      <c r="H172" s="38"/>
      <c r="I172" s="187"/>
      <c r="J172" s="38"/>
      <c r="K172" s="38"/>
      <c r="L172" s="39"/>
      <c r="M172" s="188"/>
      <c r="N172" s="189"/>
      <c r="O172" s="77"/>
      <c r="P172" s="77"/>
      <c r="Q172" s="77"/>
      <c r="R172" s="77"/>
      <c r="S172" s="77"/>
      <c r="T172" s="78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8" t="s">
        <v>165</v>
      </c>
      <c r="AU172" s="18" t="s">
        <v>85</v>
      </c>
    </row>
    <row r="173" s="13" customFormat="1">
      <c r="A173" s="13"/>
      <c r="B173" s="190"/>
      <c r="C173" s="13"/>
      <c r="D173" s="191" t="s">
        <v>192</v>
      </c>
      <c r="E173" s="192" t="s">
        <v>1</v>
      </c>
      <c r="F173" s="193" t="s">
        <v>621</v>
      </c>
      <c r="G173" s="13"/>
      <c r="H173" s="194">
        <v>531.98000000000002</v>
      </c>
      <c r="I173" s="195"/>
      <c r="J173" s="13"/>
      <c r="K173" s="13"/>
      <c r="L173" s="190"/>
      <c r="M173" s="196"/>
      <c r="N173" s="197"/>
      <c r="O173" s="197"/>
      <c r="P173" s="197"/>
      <c r="Q173" s="197"/>
      <c r="R173" s="197"/>
      <c r="S173" s="197"/>
      <c r="T173" s="19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2" t="s">
        <v>192</v>
      </c>
      <c r="AU173" s="192" t="s">
        <v>85</v>
      </c>
      <c r="AV173" s="13" t="s">
        <v>85</v>
      </c>
      <c r="AW173" s="13" t="s">
        <v>31</v>
      </c>
      <c r="AX173" s="13" t="s">
        <v>75</v>
      </c>
      <c r="AY173" s="192" t="s">
        <v>155</v>
      </c>
    </row>
    <row r="174" s="15" customFormat="1">
      <c r="A174" s="15"/>
      <c r="B174" s="211"/>
      <c r="C174" s="15"/>
      <c r="D174" s="191" t="s">
        <v>192</v>
      </c>
      <c r="E174" s="212" t="s">
        <v>1</v>
      </c>
      <c r="F174" s="213" t="s">
        <v>622</v>
      </c>
      <c r="G174" s="15"/>
      <c r="H174" s="212" t="s">
        <v>1</v>
      </c>
      <c r="I174" s="214"/>
      <c r="J174" s="15"/>
      <c r="K174" s="15"/>
      <c r="L174" s="211"/>
      <c r="M174" s="215"/>
      <c r="N174" s="216"/>
      <c r="O174" s="216"/>
      <c r="P174" s="216"/>
      <c r="Q174" s="216"/>
      <c r="R174" s="216"/>
      <c r="S174" s="216"/>
      <c r="T174" s="217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12" t="s">
        <v>192</v>
      </c>
      <c r="AU174" s="212" t="s">
        <v>85</v>
      </c>
      <c r="AV174" s="15" t="s">
        <v>83</v>
      </c>
      <c r="AW174" s="15" t="s">
        <v>31</v>
      </c>
      <c r="AX174" s="15" t="s">
        <v>75</v>
      </c>
      <c r="AY174" s="212" t="s">
        <v>155</v>
      </c>
    </row>
    <row r="175" s="13" customFormat="1">
      <c r="A175" s="13"/>
      <c r="B175" s="190"/>
      <c r="C175" s="13"/>
      <c r="D175" s="191" t="s">
        <v>192</v>
      </c>
      <c r="E175" s="192" t="s">
        <v>1</v>
      </c>
      <c r="F175" s="193" t="s">
        <v>307</v>
      </c>
      <c r="G175" s="13"/>
      <c r="H175" s="194">
        <v>1.5</v>
      </c>
      <c r="I175" s="195"/>
      <c r="J175" s="13"/>
      <c r="K175" s="13"/>
      <c r="L175" s="190"/>
      <c r="M175" s="196"/>
      <c r="N175" s="197"/>
      <c r="O175" s="197"/>
      <c r="P175" s="197"/>
      <c r="Q175" s="197"/>
      <c r="R175" s="197"/>
      <c r="S175" s="197"/>
      <c r="T175" s="19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92" t="s">
        <v>192</v>
      </c>
      <c r="AU175" s="192" t="s">
        <v>85</v>
      </c>
      <c r="AV175" s="13" t="s">
        <v>85</v>
      </c>
      <c r="AW175" s="13" t="s">
        <v>31</v>
      </c>
      <c r="AX175" s="13" t="s">
        <v>75</v>
      </c>
      <c r="AY175" s="192" t="s">
        <v>155</v>
      </c>
    </row>
    <row r="176" s="14" customFormat="1">
      <c r="A176" s="14"/>
      <c r="B176" s="199"/>
      <c r="C176" s="14"/>
      <c r="D176" s="191" t="s">
        <v>192</v>
      </c>
      <c r="E176" s="200" t="s">
        <v>1</v>
      </c>
      <c r="F176" s="201" t="s">
        <v>194</v>
      </c>
      <c r="G176" s="14"/>
      <c r="H176" s="202">
        <v>533.48000000000002</v>
      </c>
      <c r="I176" s="203"/>
      <c r="J176" s="14"/>
      <c r="K176" s="14"/>
      <c r="L176" s="199"/>
      <c r="M176" s="204"/>
      <c r="N176" s="205"/>
      <c r="O176" s="205"/>
      <c r="P176" s="205"/>
      <c r="Q176" s="205"/>
      <c r="R176" s="205"/>
      <c r="S176" s="205"/>
      <c r="T176" s="20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00" t="s">
        <v>192</v>
      </c>
      <c r="AU176" s="200" t="s">
        <v>85</v>
      </c>
      <c r="AV176" s="14" t="s">
        <v>163</v>
      </c>
      <c r="AW176" s="14" t="s">
        <v>31</v>
      </c>
      <c r="AX176" s="14" t="s">
        <v>83</v>
      </c>
      <c r="AY176" s="200" t="s">
        <v>155</v>
      </c>
    </row>
    <row r="177" s="2" customFormat="1" ht="37.8" customHeight="1">
      <c r="A177" s="38"/>
      <c r="B177" s="171"/>
      <c r="C177" s="218" t="s">
        <v>189</v>
      </c>
      <c r="D177" s="218" t="s">
        <v>244</v>
      </c>
      <c r="E177" s="219" t="s">
        <v>308</v>
      </c>
      <c r="F177" s="220" t="s">
        <v>309</v>
      </c>
      <c r="G177" s="221" t="s">
        <v>188</v>
      </c>
      <c r="H177" s="222">
        <v>666.85000000000002</v>
      </c>
      <c r="I177" s="223"/>
      <c r="J177" s="224">
        <f>ROUND(I177*H177,2)</f>
        <v>0</v>
      </c>
      <c r="K177" s="220" t="s">
        <v>162</v>
      </c>
      <c r="L177" s="225"/>
      <c r="M177" s="226" t="s">
        <v>1</v>
      </c>
      <c r="N177" s="227" t="s">
        <v>40</v>
      </c>
      <c r="O177" s="77"/>
      <c r="P177" s="181">
        <f>O177*H177</f>
        <v>0</v>
      </c>
      <c r="Q177" s="181">
        <v>0.0047999999999999996</v>
      </c>
      <c r="R177" s="181">
        <f>Q177*H177</f>
        <v>3.2008799999999997</v>
      </c>
      <c r="S177" s="181">
        <v>0</v>
      </c>
      <c r="T177" s="182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83" t="s">
        <v>298</v>
      </c>
      <c r="AT177" s="183" t="s">
        <v>244</v>
      </c>
      <c r="AU177" s="183" t="s">
        <v>85</v>
      </c>
      <c r="AY177" s="18" t="s">
        <v>155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8" t="s">
        <v>83</v>
      </c>
      <c r="BK177" s="184">
        <f>ROUND(I177*H177,2)</f>
        <v>0</v>
      </c>
      <c r="BL177" s="18" t="s">
        <v>189</v>
      </c>
      <c r="BM177" s="183" t="s">
        <v>310</v>
      </c>
    </row>
    <row r="178" s="13" customFormat="1">
      <c r="A178" s="13"/>
      <c r="B178" s="190"/>
      <c r="C178" s="13"/>
      <c r="D178" s="191" t="s">
        <v>192</v>
      </c>
      <c r="E178" s="13"/>
      <c r="F178" s="193" t="s">
        <v>623</v>
      </c>
      <c r="G178" s="13"/>
      <c r="H178" s="194">
        <v>666.85000000000002</v>
      </c>
      <c r="I178" s="195"/>
      <c r="J178" s="13"/>
      <c r="K178" s="13"/>
      <c r="L178" s="190"/>
      <c r="M178" s="196"/>
      <c r="N178" s="197"/>
      <c r="O178" s="197"/>
      <c r="P178" s="197"/>
      <c r="Q178" s="197"/>
      <c r="R178" s="197"/>
      <c r="S178" s="197"/>
      <c r="T178" s="19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92" t="s">
        <v>192</v>
      </c>
      <c r="AU178" s="192" t="s">
        <v>85</v>
      </c>
      <c r="AV178" s="13" t="s">
        <v>85</v>
      </c>
      <c r="AW178" s="13" t="s">
        <v>3</v>
      </c>
      <c r="AX178" s="13" t="s">
        <v>83</v>
      </c>
      <c r="AY178" s="192" t="s">
        <v>155</v>
      </c>
    </row>
    <row r="179" s="2" customFormat="1" ht="24.15" customHeight="1">
      <c r="A179" s="38"/>
      <c r="B179" s="171"/>
      <c r="C179" s="172" t="s">
        <v>331</v>
      </c>
      <c r="D179" s="172" t="s">
        <v>158</v>
      </c>
      <c r="E179" s="173" t="s">
        <v>301</v>
      </c>
      <c r="F179" s="174" t="s">
        <v>302</v>
      </c>
      <c r="G179" s="175" t="s">
        <v>188</v>
      </c>
      <c r="H179" s="176">
        <v>531.98000000000002</v>
      </c>
      <c r="I179" s="177"/>
      <c r="J179" s="178">
        <f>ROUND(I179*H179,2)</f>
        <v>0</v>
      </c>
      <c r="K179" s="174" t="s">
        <v>162</v>
      </c>
      <c r="L179" s="39"/>
      <c r="M179" s="179" t="s">
        <v>1</v>
      </c>
      <c r="N179" s="180" t="s">
        <v>40</v>
      </c>
      <c r="O179" s="77"/>
      <c r="P179" s="181">
        <f>O179*H179</f>
        <v>0</v>
      </c>
      <c r="Q179" s="181">
        <v>0.00088000000000000003</v>
      </c>
      <c r="R179" s="181">
        <f>Q179*H179</f>
        <v>0.46814240000000001</v>
      </c>
      <c r="S179" s="181">
        <v>0</v>
      </c>
      <c r="T179" s="18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83" t="s">
        <v>189</v>
      </c>
      <c r="AT179" s="183" t="s">
        <v>158</v>
      </c>
      <c r="AU179" s="183" t="s">
        <v>85</v>
      </c>
      <c r="AY179" s="18" t="s">
        <v>155</v>
      </c>
      <c r="BE179" s="184">
        <f>IF(N179="základní",J179,0)</f>
        <v>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18" t="s">
        <v>83</v>
      </c>
      <c r="BK179" s="184">
        <f>ROUND(I179*H179,2)</f>
        <v>0</v>
      </c>
      <c r="BL179" s="18" t="s">
        <v>189</v>
      </c>
      <c r="BM179" s="183" t="s">
        <v>312</v>
      </c>
    </row>
    <row r="180" s="2" customFormat="1">
      <c r="A180" s="38"/>
      <c r="B180" s="39"/>
      <c r="C180" s="38"/>
      <c r="D180" s="185" t="s">
        <v>165</v>
      </c>
      <c r="E180" s="38"/>
      <c r="F180" s="186" t="s">
        <v>304</v>
      </c>
      <c r="G180" s="38"/>
      <c r="H180" s="38"/>
      <c r="I180" s="187"/>
      <c r="J180" s="38"/>
      <c r="K180" s="38"/>
      <c r="L180" s="39"/>
      <c r="M180" s="188"/>
      <c r="N180" s="189"/>
      <c r="O180" s="77"/>
      <c r="P180" s="77"/>
      <c r="Q180" s="77"/>
      <c r="R180" s="77"/>
      <c r="S180" s="77"/>
      <c r="T180" s="78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8" t="s">
        <v>165</v>
      </c>
      <c r="AU180" s="18" t="s">
        <v>85</v>
      </c>
    </row>
    <row r="181" s="13" customFormat="1">
      <c r="A181" s="13"/>
      <c r="B181" s="190"/>
      <c r="C181" s="13"/>
      <c r="D181" s="191" t="s">
        <v>192</v>
      </c>
      <c r="E181" s="192" t="s">
        <v>1</v>
      </c>
      <c r="F181" s="193" t="s">
        <v>621</v>
      </c>
      <c r="G181" s="13"/>
      <c r="H181" s="194">
        <v>531.98000000000002</v>
      </c>
      <c r="I181" s="195"/>
      <c r="J181" s="13"/>
      <c r="K181" s="13"/>
      <c r="L181" s="190"/>
      <c r="M181" s="196"/>
      <c r="N181" s="197"/>
      <c r="O181" s="197"/>
      <c r="P181" s="197"/>
      <c r="Q181" s="197"/>
      <c r="R181" s="197"/>
      <c r="S181" s="197"/>
      <c r="T181" s="19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92" t="s">
        <v>192</v>
      </c>
      <c r="AU181" s="192" t="s">
        <v>85</v>
      </c>
      <c r="AV181" s="13" t="s">
        <v>85</v>
      </c>
      <c r="AW181" s="13" t="s">
        <v>31</v>
      </c>
      <c r="AX181" s="13" t="s">
        <v>83</v>
      </c>
      <c r="AY181" s="192" t="s">
        <v>155</v>
      </c>
    </row>
    <row r="182" s="2" customFormat="1" ht="24.15" customHeight="1">
      <c r="A182" s="38"/>
      <c r="B182" s="171"/>
      <c r="C182" s="218" t="s">
        <v>336</v>
      </c>
      <c r="D182" s="218" t="s">
        <v>244</v>
      </c>
      <c r="E182" s="219" t="s">
        <v>313</v>
      </c>
      <c r="F182" s="220" t="s">
        <v>314</v>
      </c>
      <c r="G182" s="221" t="s">
        <v>188</v>
      </c>
      <c r="H182" s="222">
        <v>664.97500000000002</v>
      </c>
      <c r="I182" s="223"/>
      <c r="J182" s="224">
        <f>ROUND(I182*H182,2)</f>
        <v>0</v>
      </c>
      <c r="K182" s="220" t="s">
        <v>1</v>
      </c>
      <c r="L182" s="225"/>
      <c r="M182" s="226" t="s">
        <v>1</v>
      </c>
      <c r="N182" s="227" t="s">
        <v>40</v>
      </c>
      <c r="O182" s="77"/>
      <c r="P182" s="181">
        <f>O182*H182</f>
        <v>0</v>
      </c>
      <c r="Q182" s="181">
        <v>0.0040000000000000001</v>
      </c>
      <c r="R182" s="181">
        <f>Q182*H182</f>
        <v>2.6598999999999999</v>
      </c>
      <c r="S182" s="181">
        <v>0</v>
      </c>
      <c r="T182" s="182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83" t="s">
        <v>298</v>
      </c>
      <c r="AT182" s="183" t="s">
        <v>244</v>
      </c>
      <c r="AU182" s="183" t="s">
        <v>85</v>
      </c>
      <c r="AY182" s="18" t="s">
        <v>155</v>
      </c>
      <c r="BE182" s="184">
        <f>IF(N182="základní",J182,0)</f>
        <v>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18" t="s">
        <v>83</v>
      </c>
      <c r="BK182" s="184">
        <f>ROUND(I182*H182,2)</f>
        <v>0</v>
      </c>
      <c r="BL182" s="18" t="s">
        <v>189</v>
      </c>
      <c r="BM182" s="183" t="s">
        <v>315</v>
      </c>
    </row>
    <row r="183" s="13" customFormat="1">
      <c r="A183" s="13"/>
      <c r="B183" s="190"/>
      <c r="C183" s="13"/>
      <c r="D183" s="191" t="s">
        <v>192</v>
      </c>
      <c r="E183" s="13"/>
      <c r="F183" s="193" t="s">
        <v>624</v>
      </c>
      <c r="G183" s="13"/>
      <c r="H183" s="194">
        <v>664.97500000000002</v>
      </c>
      <c r="I183" s="195"/>
      <c r="J183" s="13"/>
      <c r="K183" s="13"/>
      <c r="L183" s="190"/>
      <c r="M183" s="196"/>
      <c r="N183" s="197"/>
      <c r="O183" s="197"/>
      <c r="P183" s="197"/>
      <c r="Q183" s="197"/>
      <c r="R183" s="197"/>
      <c r="S183" s="197"/>
      <c r="T183" s="19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92" t="s">
        <v>192</v>
      </c>
      <c r="AU183" s="192" t="s">
        <v>85</v>
      </c>
      <c r="AV183" s="13" t="s">
        <v>85</v>
      </c>
      <c r="AW183" s="13" t="s">
        <v>3</v>
      </c>
      <c r="AX183" s="13" t="s">
        <v>83</v>
      </c>
      <c r="AY183" s="192" t="s">
        <v>155</v>
      </c>
    </row>
    <row r="184" s="2" customFormat="1" ht="24.15" customHeight="1">
      <c r="A184" s="38"/>
      <c r="B184" s="171"/>
      <c r="C184" s="172" t="s">
        <v>342</v>
      </c>
      <c r="D184" s="172" t="s">
        <v>158</v>
      </c>
      <c r="E184" s="173" t="s">
        <v>301</v>
      </c>
      <c r="F184" s="174" t="s">
        <v>302</v>
      </c>
      <c r="G184" s="175" t="s">
        <v>188</v>
      </c>
      <c r="H184" s="176">
        <v>561.70000000000005</v>
      </c>
      <c r="I184" s="177"/>
      <c r="J184" s="178">
        <f>ROUND(I184*H184,2)</f>
        <v>0</v>
      </c>
      <c r="K184" s="174" t="s">
        <v>162</v>
      </c>
      <c r="L184" s="39"/>
      <c r="M184" s="179" t="s">
        <v>1</v>
      </c>
      <c r="N184" s="180" t="s">
        <v>40</v>
      </c>
      <c r="O184" s="77"/>
      <c r="P184" s="181">
        <f>O184*H184</f>
        <v>0</v>
      </c>
      <c r="Q184" s="181">
        <v>0.00088000000000000003</v>
      </c>
      <c r="R184" s="181">
        <f>Q184*H184</f>
        <v>0.49429600000000007</v>
      </c>
      <c r="S184" s="181">
        <v>0</v>
      </c>
      <c r="T184" s="18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183" t="s">
        <v>189</v>
      </c>
      <c r="AT184" s="183" t="s">
        <v>158</v>
      </c>
      <c r="AU184" s="183" t="s">
        <v>85</v>
      </c>
      <c r="AY184" s="18" t="s">
        <v>155</v>
      </c>
      <c r="BE184" s="184">
        <f>IF(N184="základní",J184,0)</f>
        <v>0</v>
      </c>
      <c r="BF184" s="184">
        <f>IF(N184="snížená",J184,0)</f>
        <v>0</v>
      </c>
      <c r="BG184" s="184">
        <f>IF(N184="zákl. přenesená",J184,0)</f>
        <v>0</v>
      </c>
      <c r="BH184" s="184">
        <f>IF(N184="sníž. přenesená",J184,0)</f>
        <v>0</v>
      </c>
      <c r="BI184" s="184">
        <f>IF(N184="nulová",J184,0)</f>
        <v>0</v>
      </c>
      <c r="BJ184" s="18" t="s">
        <v>83</v>
      </c>
      <c r="BK184" s="184">
        <f>ROUND(I184*H184,2)</f>
        <v>0</v>
      </c>
      <c r="BL184" s="18" t="s">
        <v>189</v>
      </c>
      <c r="BM184" s="183" t="s">
        <v>317</v>
      </c>
    </row>
    <row r="185" s="2" customFormat="1">
      <c r="A185" s="38"/>
      <c r="B185" s="39"/>
      <c r="C185" s="38"/>
      <c r="D185" s="185" t="s">
        <v>165</v>
      </c>
      <c r="E185" s="38"/>
      <c r="F185" s="186" t="s">
        <v>304</v>
      </c>
      <c r="G185" s="38"/>
      <c r="H185" s="38"/>
      <c r="I185" s="187"/>
      <c r="J185" s="38"/>
      <c r="K185" s="38"/>
      <c r="L185" s="39"/>
      <c r="M185" s="188"/>
      <c r="N185" s="189"/>
      <c r="O185" s="77"/>
      <c r="P185" s="77"/>
      <c r="Q185" s="77"/>
      <c r="R185" s="77"/>
      <c r="S185" s="77"/>
      <c r="T185" s="78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8" t="s">
        <v>165</v>
      </c>
      <c r="AU185" s="18" t="s">
        <v>85</v>
      </c>
    </row>
    <row r="186" s="13" customFormat="1">
      <c r="A186" s="13"/>
      <c r="B186" s="190"/>
      <c r="C186" s="13"/>
      <c r="D186" s="191" t="s">
        <v>192</v>
      </c>
      <c r="E186" s="192" t="s">
        <v>1</v>
      </c>
      <c r="F186" s="193" t="s">
        <v>625</v>
      </c>
      <c r="G186" s="13"/>
      <c r="H186" s="194">
        <v>561.70000000000005</v>
      </c>
      <c r="I186" s="195"/>
      <c r="J186" s="13"/>
      <c r="K186" s="13"/>
      <c r="L186" s="190"/>
      <c r="M186" s="196"/>
      <c r="N186" s="197"/>
      <c r="O186" s="197"/>
      <c r="P186" s="197"/>
      <c r="Q186" s="197"/>
      <c r="R186" s="197"/>
      <c r="S186" s="197"/>
      <c r="T186" s="19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92" t="s">
        <v>192</v>
      </c>
      <c r="AU186" s="192" t="s">
        <v>85</v>
      </c>
      <c r="AV186" s="13" t="s">
        <v>85</v>
      </c>
      <c r="AW186" s="13" t="s">
        <v>31</v>
      </c>
      <c r="AX186" s="13" t="s">
        <v>83</v>
      </c>
      <c r="AY186" s="192" t="s">
        <v>155</v>
      </c>
    </row>
    <row r="187" s="2" customFormat="1" ht="24.15" customHeight="1">
      <c r="A187" s="38"/>
      <c r="B187" s="171"/>
      <c r="C187" s="218" t="s">
        <v>347</v>
      </c>
      <c r="D187" s="218" t="s">
        <v>244</v>
      </c>
      <c r="E187" s="219" t="s">
        <v>318</v>
      </c>
      <c r="F187" s="220" t="s">
        <v>319</v>
      </c>
      <c r="G187" s="221" t="s">
        <v>188</v>
      </c>
      <c r="H187" s="222">
        <v>702.125</v>
      </c>
      <c r="I187" s="223"/>
      <c r="J187" s="224">
        <f>ROUND(I187*H187,2)</f>
        <v>0</v>
      </c>
      <c r="K187" s="220" t="s">
        <v>1</v>
      </c>
      <c r="L187" s="225"/>
      <c r="M187" s="226" t="s">
        <v>1</v>
      </c>
      <c r="N187" s="227" t="s">
        <v>40</v>
      </c>
      <c r="O187" s="77"/>
      <c r="P187" s="181">
        <f>O187*H187</f>
        <v>0</v>
      </c>
      <c r="Q187" s="181">
        <v>0.0047000000000000002</v>
      </c>
      <c r="R187" s="181">
        <f>Q187*H187</f>
        <v>3.2999875000000003</v>
      </c>
      <c r="S187" s="181">
        <v>0</v>
      </c>
      <c r="T187" s="182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183" t="s">
        <v>298</v>
      </c>
      <c r="AT187" s="183" t="s">
        <v>244</v>
      </c>
      <c r="AU187" s="183" t="s">
        <v>85</v>
      </c>
      <c r="AY187" s="18" t="s">
        <v>155</v>
      </c>
      <c r="BE187" s="184">
        <f>IF(N187="základní",J187,0)</f>
        <v>0</v>
      </c>
      <c r="BF187" s="184">
        <f>IF(N187="snížená",J187,0)</f>
        <v>0</v>
      </c>
      <c r="BG187" s="184">
        <f>IF(N187="zákl. přenesená",J187,0)</f>
        <v>0</v>
      </c>
      <c r="BH187" s="184">
        <f>IF(N187="sníž. přenesená",J187,0)</f>
        <v>0</v>
      </c>
      <c r="BI187" s="184">
        <f>IF(N187="nulová",J187,0)</f>
        <v>0</v>
      </c>
      <c r="BJ187" s="18" t="s">
        <v>83</v>
      </c>
      <c r="BK187" s="184">
        <f>ROUND(I187*H187,2)</f>
        <v>0</v>
      </c>
      <c r="BL187" s="18" t="s">
        <v>189</v>
      </c>
      <c r="BM187" s="183" t="s">
        <v>320</v>
      </c>
    </row>
    <row r="188" s="13" customFormat="1">
      <c r="A188" s="13"/>
      <c r="B188" s="190"/>
      <c r="C188" s="13"/>
      <c r="D188" s="191" t="s">
        <v>192</v>
      </c>
      <c r="E188" s="13"/>
      <c r="F188" s="193" t="s">
        <v>626</v>
      </c>
      <c r="G188" s="13"/>
      <c r="H188" s="194">
        <v>702.125</v>
      </c>
      <c r="I188" s="195"/>
      <c r="J188" s="13"/>
      <c r="K188" s="13"/>
      <c r="L188" s="190"/>
      <c r="M188" s="196"/>
      <c r="N188" s="197"/>
      <c r="O188" s="197"/>
      <c r="P188" s="197"/>
      <c r="Q188" s="197"/>
      <c r="R188" s="197"/>
      <c r="S188" s="197"/>
      <c r="T188" s="19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92" t="s">
        <v>192</v>
      </c>
      <c r="AU188" s="192" t="s">
        <v>85</v>
      </c>
      <c r="AV188" s="13" t="s">
        <v>85</v>
      </c>
      <c r="AW188" s="13" t="s">
        <v>3</v>
      </c>
      <c r="AX188" s="13" t="s">
        <v>83</v>
      </c>
      <c r="AY188" s="192" t="s">
        <v>155</v>
      </c>
    </row>
    <row r="189" s="2" customFormat="1" ht="24.15" customHeight="1">
      <c r="A189" s="38"/>
      <c r="B189" s="171"/>
      <c r="C189" s="172" t="s">
        <v>7</v>
      </c>
      <c r="D189" s="172" t="s">
        <v>158</v>
      </c>
      <c r="E189" s="173" t="s">
        <v>323</v>
      </c>
      <c r="F189" s="174" t="s">
        <v>324</v>
      </c>
      <c r="G189" s="175" t="s">
        <v>161</v>
      </c>
      <c r="H189" s="176">
        <v>11.154</v>
      </c>
      <c r="I189" s="177"/>
      <c r="J189" s="178">
        <f>ROUND(I189*H189,2)</f>
        <v>0</v>
      </c>
      <c r="K189" s="174" t="s">
        <v>162</v>
      </c>
      <c r="L189" s="39"/>
      <c r="M189" s="179" t="s">
        <v>1</v>
      </c>
      <c r="N189" s="180" t="s">
        <v>40</v>
      </c>
      <c r="O189" s="77"/>
      <c r="P189" s="181">
        <f>O189*H189</f>
        <v>0</v>
      </c>
      <c r="Q189" s="181">
        <v>0</v>
      </c>
      <c r="R189" s="181">
        <f>Q189*H189</f>
        <v>0</v>
      </c>
      <c r="S189" s="181">
        <v>0</v>
      </c>
      <c r="T189" s="182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183" t="s">
        <v>189</v>
      </c>
      <c r="AT189" s="183" t="s">
        <v>158</v>
      </c>
      <c r="AU189" s="183" t="s">
        <v>85</v>
      </c>
      <c r="AY189" s="18" t="s">
        <v>155</v>
      </c>
      <c r="BE189" s="184">
        <f>IF(N189="základní",J189,0)</f>
        <v>0</v>
      </c>
      <c r="BF189" s="184">
        <f>IF(N189="snížená",J189,0)</f>
        <v>0</v>
      </c>
      <c r="BG189" s="184">
        <f>IF(N189="zákl. přenesená",J189,0)</f>
        <v>0</v>
      </c>
      <c r="BH189" s="184">
        <f>IF(N189="sníž. přenesená",J189,0)</f>
        <v>0</v>
      </c>
      <c r="BI189" s="184">
        <f>IF(N189="nulová",J189,0)</f>
        <v>0</v>
      </c>
      <c r="BJ189" s="18" t="s">
        <v>83</v>
      </c>
      <c r="BK189" s="184">
        <f>ROUND(I189*H189,2)</f>
        <v>0</v>
      </c>
      <c r="BL189" s="18" t="s">
        <v>189</v>
      </c>
      <c r="BM189" s="183" t="s">
        <v>325</v>
      </c>
    </row>
    <row r="190" s="2" customFormat="1">
      <c r="A190" s="38"/>
      <c r="B190" s="39"/>
      <c r="C190" s="38"/>
      <c r="D190" s="185" t="s">
        <v>165</v>
      </c>
      <c r="E190" s="38"/>
      <c r="F190" s="186" t="s">
        <v>326</v>
      </c>
      <c r="G190" s="38"/>
      <c r="H190" s="38"/>
      <c r="I190" s="187"/>
      <c r="J190" s="38"/>
      <c r="K190" s="38"/>
      <c r="L190" s="39"/>
      <c r="M190" s="188"/>
      <c r="N190" s="189"/>
      <c r="O190" s="77"/>
      <c r="P190" s="77"/>
      <c r="Q190" s="77"/>
      <c r="R190" s="77"/>
      <c r="S190" s="77"/>
      <c r="T190" s="78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8" t="s">
        <v>165</v>
      </c>
      <c r="AU190" s="18" t="s">
        <v>85</v>
      </c>
    </row>
    <row r="191" s="12" customFormat="1" ht="22.8" customHeight="1">
      <c r="A191" s="12"/>
      <c r="B191" s="158"/>
      <c r="C191" s="12"/>
      <c r="D191" s="159" t="s">
        <v>74</v>
      </c>
      <c r="E191" s="169" t="s">
        <v>201</v>
      </c>
      <c r="F191" s="169" t="s">
        <v>202</v>
      </c>
      <c r="G191" s="12"/>
      <c r="H191" s="12"/>
      <c r="I191" s="161"/>
      <c r="J191" s="170">
        <f>BK191</f>
        <v>0</v>
      </c>
      <c r="K191" s="12"/>
      <c r="L191" s="158"/>
      <c r="M191" s="163"/>
      <c r="N191" s="164"/>
      <c r="O191" s="164"/>
      <c r="P191" s="165">
        <f>SUM(P192:P217)</f>
        <v>0</v>
      </c>
      <c r="Q191" s="164"/>
      <c r="R191" s="165">
        <f>SUM(R192:R217)</f>
        <v>5.1622792400000002</v>
      </c>
      <c r="S191" s="164"/>
      <c r="T191" s="166">
        <f>SUM(T192:T217)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59" t="s">
        <v>85</v>
      </c>
      <c r="AT191" s="167" t="s">
        <v>74</v>
      </c>
      <c r="AU191" s="167" t="s">
        <v>83</v>
      </c>
      <c r="AY191" s="159" t="s">
        <v>155</v>
      </c>
      <c r="BK191" s="168">
        <f>SUM(BK192:BK217)</f>
        <v>0</v>
      </c>
    </row>
    <row r="192" s="2" customFormat="1" ht="37.8" customHeight="1">
      <c r="A192" s="38"/>
      <c r="B192" s="171"/>
      <c r="C192" s="172" t="s">
        <v>354</v>
      </c>
      <c r="D192" s="172" t="s">
        <v>158</v>
      </c>
      <c r="E192" s="173" t="s">
        <v>327</v>
      </c>
      <c r="F192" s="174" t="s">
        <v>328</v>
      </c>
      <c r="G192" s="175" t="s">
        <v>188</v>
      </c>
      <c r="H192" s="176">
        <v>77.069999999999993</v>
      </c>
      <c r="I192" s="177"/>
      <c r="J192" s="178">
        <f>ROUND(I192*H192,2)</f>
        <v>0</v>
      </c>
      <c r="K192" s="174" t="s">
        <v>162</v>
      </c>
      <c r="L192" s="39"/>
      <c r="M192" s="179" t="s">
        <v>1</v>
      </c>
      <c r="N192" s="180" t="s">
        <v>40</v>
      </c>
      <c r="O192" s="77"/>
      <c r="P192" s="181">
        <f>O192*H192</f>
        <v>0</v>
      </c>
      <c r="Q192" s="181">
        <v>0.0061199999999999996</v>
      </c>
      <c r="R192" s="181">
        <f>Q192*H192</f>
        <v>0.47166839999999993</v>
      </c>
      <c r="S192" s="181">
        <v>0</v>
      </c>
      <c r="T192" s="182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183" t="s">
        <v>189</v>
      </c>
      <c r="AT192" s="183" t="s">
        <v>158</v>
      </c>
      <c r="AU192" s="183" t="s">
        <v>85</v>
      </c>
      <c r="AY192" s="18" t="s">
        <v>155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18" t="s">
        <v>83</v>
      </c>
      <c r="BK192" s="184">
        <f>ROUND(I192*H192,2)</f>
        <v>0</v>
      </c>
      <c r="BL192" s="18" t="s">
        <v>189</v>
      </c>
      <c r="BM192" s="183" t="s">
        <v>329</v>
      </c>
    </row>
    <row r="193" s="2" customFormat="1">
      <c r="A193" s="38"/>
      <c r="B193" s="39"/>
      <c r="C193" s="38"/>
      <c r="D193" s="185" t="s">
        <v>165</v>
      </c>
      <c r="E193" s="38"/>
      <c r="F193" s="186" t="s">
        <v>330</v>
      </c>
      <c r="G193" s="38"/>
      <c r="H193" s="38"/>
      <c r="I193" s="187"/>
      <c r="J193" s="38"/>
      <c r="K193" s="38"/>
      <c r="L193" s="39"/>
      <c r="M193" s="188"/>
      <c r="N193" s="189"/>
      <c r="O193" s="77"/>
      <c r="P193" s="77"/>
      <c r="Q193" s="77"/>
      <c r="R193" s="77"/>
      <c r="S193" s="77"/>
      <c r="T193" s="78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8" t="s">
        <v>165</v>
      </c>
      <c r="AU193" s="18" t="s">
        <v>85</v>
      </c>
    </row>
    <row r="194" s="13" customFormat="1">
      <c r="A194" s="13"/>
      <c r="B194" s="190"/>
      <c r="C194" s="13"/>
      <c r="D194" s="191" t="s">
        <v>192</v>
      </c>
      <c r="E194" s="192" t="s">
        <v>1</v>
      </c>
      <c r="F194" s="193" t="s">
        <v>627</v>
      </c>
      <c r="G194" s="13"/>
      <c r="H194" s="194">
        <v>72.510000000000005</v>
      </c>
      <c r="I194" s="195"/>
      <c r="J194" s="13"/>
      <c r="K194" s="13"/>
      <c r="L194" s="190"/>
      <c r="M194" s="196"/>
      <c r="N194" s="197"/>
      <c r="O194" s="197"/>
      <c r="P194" s="197"/>
      <c r="Q194" s="197"/>
      <c r="R194" s="197"/>
      <c r="S194" s="197"/>
      <c r="T194" s="19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92" t="s">
        <v>192</v>
      </c>
      <c r="AU194" s="192" t="s">
        <v>85</v>
      </c>
      <c r="AV194" s="13" t="s">
        <v>85</v>
      </c>
      <c r="AW194" s="13" t="s">
        <v>31</v>
      </c>
      <c r="AX194" s="13" t="s">
        <v>75</v>
      </c>
      <c r="AY194" s="192" t="s">
        <v>155</v>
      </c>
    </row>
    <row r="195" s="15" customFormat="1">
      <c r="A195" s="15"/>
      <c r="B195" s="211"/>
      <c r="C195" s="15"/>
      <c r="D195" s="191" t="s">
        <v>192</v>
      </c>
      <c r="E195" s="212" t="s">
        <v>1</v>
      </c>
      <c r="F195" s="213" t="s">
        <v>376</v>
      </c>
      <c r="G195" s="15"/>
      <c r="H195" s="212" t="s">
        <v>1</v>
      </c>
      <c r="I195" s="214"/>
      <c r="J195" s="15"/>
      <c r="K195" s="15"/>
      <c r="L195" s="211"/>
      <c r="M195" s="215"/>
      <c r="N195" s="216"/>
      <c r="O195" s="216"/>
      <c r="P195" s="216"/>
      <c r="Q195" s="216"/>
      <c r="R195" s="216"/>
      <c r="S195" s="216"/>
      <c r="T195" s="217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12" t="s">
        <v>192</v>
      </c>
      <c r="AU195" s="212" t="s">
        <v>85</v>
      </c>
      <c r="AV195" s="15" t="s">
        <v>83</v>
      </c>
      <c r="AW195" s="15" t="s">
        <v>31</v>
      </c>
      <c r="AX195" s="15" t="s">
        <v>75</v>
      </c>
      <c r="AY195" s="212" t="s">
        <v>155</v>
      </c>
    </row>
    <row r="196" s="15" customFormat="1">
      <c r="A196" s="15"/>
      <c r="B196" s="211"/>
      <c r="C196" s="15"/>
      <c r="D196" s="191" t="s">
        <v>192</v>
      </c>
      <c r="E196" s="212" t="s">
        <v>1</v>
      </c>
      <c r="F196" s="213" t="s">
        <v>628</v>
      </c>
      <c r="G196" s="15"/>
      <c r="H196" s="212" t="s">
        <v>1</v>
      </c>
      <c r="I196" s="214"/>
      <c r="J196" s="15"/>
      <c r="K196" s="15"/>
      <c r="L196" s="211"/>
      <c r="M196" s="215"/>
      <c r="N196" s="216"/>
      <c r="O196" s="216"/>
      <c r="P196" s="216"/>
      <c r="Q196" s="216"/>
      <c r="R196" s="216"/>
      <c r="S196" s="216"/>
      <c r="T196" s="217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12" t="s">
        <v>192</v>
      </c>
      <c r="AU196" s="212" t="s">
        <v>85</v>
      </c>
      <c r="AV196" s="15" t="s">
        <v>83</v>
      </c>
      <c r="AW196" s="15" t="s">
        <v>31</v>
      </c>
      <c r="AX196" s="15" t="s">
        <v>75</v>
      </c>
      <c r="AY196" s="212" t="s">
        <v>155</v>
      </c>
    </row>
    <row r="197" s="13" customFormat="1">
      <c r="A197" s="13"/>
      <c r="B197" s="190"/>
      <c r="C197" s="13"/>
      <c r="D197" s="191" t="s">
        <v>192</v>
      </c>
      <c r="E197" s="192" t="s">
        <v>1</v>
      </c>
      <c r="F197" s="193" t="s">
        <v>629</v>
      </c>
      <c r="G197" s="13"/>
      <c r="H197" s="194">
        <v>4.5599999999999996</v>
      </c>
      <c r="I197" s="195"/>
      <c r="J197" s="13"/>
      <c r="K197" s="13"/>
      <c r="L197" s="190"/>
      <c r="M197" s="196"/>
      <c r="N197" s="197"/>
      <c r="O197" s="197"/>
      <c r="P197" s="197"/>
      <c r="Q197" s="197"/>
      <c r="R197" s="197"/>
      <c r="S197" s="197"/>
      <c r="T197" s="19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92" t="s">
        <v>192</v>
      </c>
      <c r="AU197" s="192" t="s">
        <v>85</v>
      </c>
      <c r="AV197" s="13" t="s">
        <v>85</v>
      </c>
      <c r="AW197" s="13" t="s">
        <v>31</v>
      </c>
      <c r="AX197" s="13" t="s">
        <v>75</v>
      </c>
      <c r="AY197" s="192" t="s">
        <v>155</v>
      </c>
    </row>
    <row r="198" s="14" customFormat="1">
      <c r="A198" s="14"/>
      <c r="B198" s="199"/>
      <c r="C198" s="14"/>
      <c r="D198" s="191" t="s">
        <v>192</v>
      </c>
      <c r="E198" s="200" t="s">
        <v>1</v>
      </c>
      <c r="F198" s="201" t="s">
        <v>194</v>
      </c>
      <c r="G198" s="14"/>
      <c r="H198" s="202">
        <v>77.070000000000007</v>
      </c>
      <c r="I198" s="203"/>
      <c r="J198" s="14"/>
      <c r="K198" s="14"/>
      <c r="L198" s="199"/>
      <c r="M198" s="204"/>
      <c r="N198" s="205"/>
      <c r="O198" s="205"/>
      <c r="P198" s="205"/>
      <c r="Q198" s="205"/>
      <c r="R198" s="205"/>
      <c r="S198" s="205"/>
      <c r="T198" s="206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00" t="s">
        <v>192</v>
      </c>
      <c r="AU198" s="200" t="s">
        <v>85</v>
      </c>
      <c r="AV198" s="14" t="s">
        <v>163</v>
      </c>
      <c r="AW198" s="14" t="s">
        <v>31</v>
      </c>
      <c r="AX198" s="14" t="s">
        <v>83</v>
      </c>
      <c r="AY198" s="200" t="s">
        <v>155</v>
      </c>
    </row>
    <row r="199" s="2" customFormat="1" ht="16.5" customHeight="1">
      <c r="A199" s="38"/>
      <c r="B199" s="171"/>
      <c r="C199" s="218" t="s">
        <v>359</v>
      </c>
      <c r="D199" s="218" t="s">
        <v>244</v>
      </c>
      <c r="E199" s="219" t="s">
        <v>332</v>
      </c>
      <c r="F199" s="220" t="s">
        <v>333</v>
      </c>
      <c r="G199" s="221" t="s">
        <v>188</v>
      </c>
      <c r="H199" s="222">
        <v>84.777000000000001</v>
      </c>
      <c r="I199" s="223"/>
      <c r="J199" s="224">
        <f>ROUND(I199*H199,2)</f>
        <v>0</v>
      </c>
      <c r="K199" s="220" t="s">
        <v>162</v>
      </c>
      <c r="L199" s="225"/>
      <c r="M199" s="226" t="s">
        <v>1</v>
      </c>
      <c r="N199" s="227" t="s">
        <v>40</v>
      </c>
      <c r="O199" s="77"/>
      <c r="P199" s="181">
        <f>O199*H199</f>
        <v>0</v>
      </c>
      <c r="Q199" s="181">
        <v>0.00092000000000000003</v>
      </c>
      <c r="R199" s="181">
        <f>Q199*H199</f>
        <v>0.07799484000000001</v>
      </c>
      <c r="S199" s="181">
        <v>0</v>
      </c>
      <c r="T199" s="182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183" t="s">
        <v>298</v>
      </c>
      <c r="AT199" s="183" t="s">
        <v>244</v>
      </c>
      <c r="AU199" s="183" t="s">
        <v>85</v>
      </c>
      <c r="AY199" s="18" t="s">
        <v>155</v>
      </c>
      <c r="BE199" s="184">
        <f>IF(N199="základní",J199,0)</f>
        <v>0</v>
      </c>
      <c r="BF199" s="184">
        <f>IF(N199="snížená",J199,0)</f>
        <v>0</v>
      </c>
      <c r="BG199" s="184">
        <f>IF(N199="zákl. přenesená",J199,0)</f>
        <v>0</v>
      </c>
      <c r="BH199" s="184">
        <f>IF(N199="sníž. přenesená",J199,0)</f>
        <v>0</v>
      </c>
      <c r="BI199" s="184">
        <f>IF(N199="nulová",J199,0)</f>
        <v>0</v>
      </c>
      <c r="BJ199" s="18" t="s">
        <v>83</v>
      </c>
      <c r="BK199" s="184">
        <f>ROUND(I199*H199,2)</f>
        <v>0</v>
      </c>
      <c r="BL199" s="18" t="s">
        <v>189</v>
      </c>
      <c r="BM199" s="183" t="s">
        <v>334</v>
      </c>
    </row>
    <row r="200" s="13" customFormat="1">
      <c r="A200" s="13"/>
      <c r="B200" s="190"/>
      <c r="C200" s="13"/>
      <c r="D200" s="191" t="s">
        <v>192</v>
      </c>
      <c r="E200" s="13"/>
      <c r="F200" s="193" t="s">
        <v>630</v>
      </c>
      <c r="G200" s="13"/>
      <c r="H200" s="194">
        <v>84.777000000000001</v>
      </c>
      <c r="I200" s="195"/>
      <c r="J200" s="13"/>
      <c r="K200" s="13"/>
      <c r="L200" s="190"/>
      <c r="M200" s="196"/>
      <c r="N200" s="197"/>
      <c r="O200" s="197"/>
      <c r="P200" s="197"/>
      <c r="Q200" s="197"/>
      <c r="R200" s="197"/>
      <c r="S200" s="197"/>
      <c r="T200" s="19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92" t="s">
        <v>192</v>
      </c>
      <c r="AU200" s="192" t="s">
        <v>85</v>
      </c>
      <c r="AV200" s="13" t="s">
        <v>85</v>
      </c>
      <c r="AW200" s="13" t="s">
        <v>3</v>
      </c>
      <c r="AX200" s="13" t="s">
        <v>83</v>
      </c>
      <c r="AY200" s="192" t="s">
        <v>155</v>
      </c>
    </row>
    <row r="201" s="2" customFormat="1" ht="37.8" customHeight="1">
      <c r="A201" s="38"/>
      <c r="B201" s="171"/>
      <c r="C201" s="172" t="s">
        <v>364</v>
      </c>
      <c r="D201" s="172" t="s">
        <v>158</v>
      </c>
      <c r="E201" s="173" t="s">
        <v>337</v>
      </c>
      <c r="F201" s="174" t="s">
        <v>338</v>
      </c>
      <c r="G201" s="175" t="s">
        <v>188</v>
      </c>
      <c r="H201" s="176">
        <v>468.89999999999998</v>
      </c>
      <c r="I201" s="177"/>
      <c r="J201" s="178">
        <f>ROUND(I201*H201,2)</f>
        <v>0</v>
      </c>
      <c r="K201" s="174" t="s">
        <v>162</v>
      </c>
      <c r="L201" s="39"/>
      <c r="M201" s="179" t="s">
        <v>1</v>
      </c>
      <c r="N201" s="180" t="s">
        <v>40</v>
      </c>
      <c r="O201" s="77"/>
      <c r="P201" s="181">
        <f>O201*H201</f>
        <v>0</v>
      </c>
      <c r="Q201" s="181">
        <v>0.00012</v>
      </c>
      <c r="R201" s="181">
        <f>Q201*H201</f>
        <v>0.056267999999999999</v>
      </c>
      <c r="S201" s="181">
        <v>0</v>
      </c>
      <c r="T201" s="182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183" t="s">
        <v>189</v>
      </c>
      <c r="AT201" s="183" t="s">
        <v>158</v>
      </c>
      <c r="AU201" s="183" t="s">
        <v>85</v>
      </c>
      <c r="AY201" s="18" t="s">
        <v>155</v>
      </c>
      <c r="BE201" s="184">
        <f>IF(N201="základní",J201,0)</f>
        <v>0</v>
      </c>
      <c r="BF201" s="184">
        <f>IF(N201="snížená",J201,0)</f>
        <v>0</v>
      </c>
      <c r="BG201" s="184">
        <f>IF(N201="zákl. přenesená",J201,0)</f>
        <v>0</v>
      </c>
      <c r="BH201" s="184">
        <f>IF(N201="sníž. přenesená",J201,0)</f>
        <v>0</v>
      </c>
      <c r="BI201" s="184">
        <f>IF(N201="nulová",J201,0)</f>
        <v>0</v>
      </c>
      <c r="BJ201" s="18" t="s">
        <v>83</v>
      </c>
      <c r="BK201" s="184">
        <f>ROUND(I201*H201,2)</f>
        <v>0</v>
      </c>
      <c r="BL201" s="18" t="s">
        <v>189</v>
      </c>
      <c r="BM201" s="183" t="s">
        <v>631</v>
      </c>
    </row>
    <row r="202" s="2" customFormat="1">
      <c r="A202" s="38"/>
      <c r="B202" s="39"/>
      <c r="C202" s="38"/>
      <c r="D202" s="185" t="s">
        <v>165</v>
      </c>
      <c r="E202" s="38"/>
      <c r="F202" s="186" t="s">
        <v>340</v>
      </c>
      <c r="G202" s="38"/>
      <c r="H202" s="38"/>
      <c r="I202" s="187"/>
      <c r="J202" s="38"/>
      <c r="K202" s="38"/>
      <c r="L202" s="39"/>
      <c r="M202" s="188"/>
      <c r="N202" s="189"/>
      <c r="O202" s="77"/>
      <c r="P202" s="77"/>
      <c r="Q202" s="77"/>
      <c r="R202" s="77"/>
      <c r="S202" s="77"/>
      <c r="T202" s="78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8" t="s">
        <v>165</v>
      </c>
      <c r="AU202" s="18" t="s">
        <v>85</v>
      </c>
    </row>
    <row r="203" s="13" customFormat="1">
      <c r="A203" s="13"/>
      <c r="B203" s="190"/>
      <c r="C203" s="13"/>
      <c r="D203" s="191" t="s">
        <v>192</v>
      </c>
      <c r="E203" s="192" t="s">
        <v>1</v>
      </c>
      <c r="F203" s="193" t="s">
        <v>632</v>
      </c>
      <c r="G203" s="13"/>
      <c r="H203" s="194">
        <v>468.89999999999998</v>
      </c>
      <c r="I203" s="195"/>
      <c r="J203" s="13"/>
      <c r="K203" s="13"/>
      <c r="L203" s="190"/>
      <c r="M203" s="196"/>
      <c r="N203" s="197"/>
      <c r="O203" s="197"/>
      <c r="P203" s="197"/>
      <c r="Q203" s="197"/>
      <c r="R203" s="197"/>
      <c r="S203" s="197"/>
      <c r="T203" s="19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92" t="s">
        <v>192</v>
      </c>
      <c r="AU203" s="192" t="s">
        <v>85</v>
      </c>
      <c r="AV203" s="13" t="s">
        <v>85</v>
      </c>
      <c r="AW203" s="13" t="s">
        <v>31</v>
      </c>
      <c r="AX203" s="13" t="s">
        <v>83</v>
      </c>
      <c r="AY203" s="192" t="s">
        <v>155</v>
      </c>
    </row>
    <row r="204" s="2" customFormat="1" ht="24.15" customHeight="1">
      <c r="A204" s="38"/>
      <c r="B204" s="171"/>
      <c r="C204" s="218" t="s">
        <v>367</v>
      </c>
      <c r="D204" s="218" t="s">
        <v>244</v>
      </c>
      <c r="E204" s="219" t="s">
        <v>633</v>
      </c>
      <c r="F204" s="220" t="s">
        <v>634</v>
      </c>
      <c r="G204" s="221" t="s">
        <v>188</v>
      </c>
      <c r="H204" s="222">
        <v>492.34500000000003</v>
      </c>
      <c r="I204" s="223"/>
      <c r="J204" s="224">
        <f>ROUND(I204*H204,2)</f>
        <v>0</v>
      </c>
      <c r="K204" s="220" t="s">
        <v>162</v>
      </c>
      <c r="L204" s="225"/>
      <c r="M204" s="226" t="s">
        <v>1</v>
      </c>
      <c r="N204" s="227" t="s">
        <v>40</v>
      </c>
      <c r="O204" s="77"/>
      <c r="P204" s="181">
        <f>O204*H204</f>
        <v>0</v>
      </c>
      <c r="Q204" s="181">
        <v>0.0060000000000000001</v>
      </c>
      <c r="R204" s="181">
        <f>Q204*H204</f>
        <v>2.9540700000000002</v>
      </c>
      <c r="S204" s="181">
        <v>0</v>
      </c>
      <c r="T204" s="182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183" t="s">
        <v>298</v>
      </c>
      <c r="AT204" s="183" t="s">
        <v>244</v>
      </c>
      <c r="AU204" s="183" t="s">
        <v>85</v>
      </c>
      <c r="AY204" s="18" t="s">
        <v>155</v>
      </c>
      <c r="BE204" s="184">
        <f>IF(N204="základní",J204,0)</f>
        <v>0</v>
      </c>
      <c r="BF204" s="184">
        <f>IF(N204="snížená",J204,0)</f>
        <v>0</v>
      </c>
      <c r="BG204" s="184">
        <f>IF(N204="zákl. přenesená",J204,0)</f>
        <v>0</v>
      </c>
      <c r="BH204" s="184">
        <f>IF(N204="sníž. přenesená",J204,0)</f>
        <v>0</v>
      </c>
      <c r="BI204" s="184">
        <f>IF(N204="nulová",J204,0)</f>
        <v>0</v>
      </c>
      <c r="BJ204" s="18" t="s">
        <v>83</v>
      </c>
      <c r="BK204" s="184">
        <f>ROUND(I204*H204,2)</f>
        <v>0</v>
      </c>
      <c r="BL204" s="18" t="s">
        <v>189</v>
      </c>
      <c r="BM204" s="183" t="s">
        <v>635</v>
      </c>
    </row>
    <row r="205" s="13" customFormat="1">
      <c r="A205" s="13"/>
      <c r="B205" s="190"/>
      <c r="C205" s="13"/>
      <c r="D205" s="191" t="s">
        <v>192</v>
      </c>
      <c r="E205" s="13"/>
      <c r="F205" s="193" t="s">
        <v>636</v>
      </c>
      <c r="G205" s="13"/>
      <c r="H205" s="194">
        <v>492.34500000000003</v>
      </c>
      <c r="I205" s="195"/>
      <c r="J205" s="13"/>
      <c r="K205" s="13"/>
      <c r="L205" s="190"/>
      <c r="M205" s="196"/>
      <c r="N205" s="197"/>
      <c r="O205" s="197"/>
      <c r="P205" s="197"/>
      <c r="Q205" s="197"/>
      <c r="R205" s="197"/>
      <c r="S205" s="197"/>
      <c r="T205" s="19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92" t="s">
        <v>192</v>
      </c>
      <c r="AU205" s="192" t="s">
        <v>85</v>
      </c>
      <c r="AV205" s="13" t="s">
        <v>85</v>
      </c>
      <c r="AW205" s="13" t="s">
        <v>3</v>
      </c>
      <c r="AX205" s="13" t="s">
        <v>83</v>
      </c>
      <c r="AY205" s="192" t="s">
        <v>155</v>
      </c>
    </row>
    <row r="206" s="2" customFormat="1" ht="33" customHeight="1">
      <c r="A206" s="38"/>
      <c r="B206" s="171"/>
      <c r="C206" s="172" t="s">
        <v>371</v>
      </c>
      <c r="D206" s="172" t="s">
        <v>158</v>
      </c>
      <c r="E206" s="173" t="s">
        <v>355</v>
      </c>
      <c r="F206" s="174" t="s">
        <v>356</v>
      </c>
      <c r="G206" s="175" t="s">
        <v>188</v>
      </c>
      <c r="H206" s="176">
        <v>468.89999999999998</v>
      </c>
      <c r="I206" s="177"/>
      <c r="J206" s="178">
        <f>ROUND(I206*H206,2)</f>
        <v>0</v>
      </c>
      <c r="K206" s="174" t="s">
        <v>162</v>
      </c>
      <c r="L206" s="39"/>
      <c r="M206" s="179" t="s">
        <v>1</v>
      </c>
      <c r="N206" s="180" t="s">
        <v>40</v>
      </c>
      <c r="O206" s="77"/>
      <c r="P206" s="181">
        <f>O206*H206</f>
        <v>0</v>
      </c>
      <c r="Q206" s="181">
        <v>0.00012</v>
      </c>
      <c r="R206" s="181">
        <f>Q206*H206</f>
        <v>0.056267999999999999</v>
      </c>
      <c r="S206" s="181">
        <v>0</v>
      </c>
      <c r="T206" s="182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183" t="s">
        <v>189</v>
      </c>
      <c r="AT206" s="183" t="s">
        <v>158</v>
      </c>
      <c r="AU206" s="183" t="s">
        <v>85</v>
      </c>
      <c r="AY206" s="18" t="s">
        <v>155</v>
      </c>
      <c r="BE206" s="184">
        <f>IF(N206="základní",J206,0)</f>
        <v>0</v>
      </c>
      <c r="BF206" s="184">
        <f>IF(N206="snížená",J206,0)</f>
        <v>0</v>
      </c>
      <c r="BG206" s="184">
        <f>IF(N206="zákl. přenesená",J206,0)</f>
        <v>0</v>
      </c>
      <c r="BH206" s="184">
        <f>IF(N206="sníž. přenesená",J206,0)</f>
        <v>0</v>
      </c>
      <c r="BI206" s="184">
        <f>IF(N206="nulová",J206,0)</f>
        <v>0</v>
      </c>
      <c r="BJ206" s="18" t="s">
        <v>83</v>
      </c>
      <c r="BK206" s="184">
        <f>ROUND(I206*H206,2)</f>
        <v>0</v>
      </c>
      <c r="BL206" s="18" t="s">
        <v>189</v>
      </c>
      <c r="BM206" s="183" t="s">
        <v>637</v>
      </c>
    </row>
    <row r="207" s="2" customFormat="1">
      <c r="A207" s="38"/>
      <c r="B207" s="39"/>
      <c r="C207" s="38"/>
      <c r="D207" s="185" t="s">
        <v>165</v>
      </c>
      <c r="E207" s="38"/>
      <c r="F207" s="186" t="s">
        <v>358</v>
      </c>
      <c r="G207" s="38"/>
      <c r="H207" s="38"/>
      <c r="I207" s="187"/>
      <c r="J207" s="38"/>
      <c r="K207" s="38"/>
      <c r="L207" s="39"/>
      <c r="M207" s="188"/>
      <c r="N207" s="189"/>
      <c r="O207" s="77"/>
      <c r="P207" s="77"/>
      <c r="Q207" s="77"/>
      <c r="R207" s="77"/>
      <c r="S207" s="77"/>
      <c r="T207" s="78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8" t="s">
        <v>165</v>
      </c>
      <c r="AU207" s="18" t="s">
        <v>85</v>
      </c>
    </row>
    <row r="208" s="13" customFormat="1">
      <c r="A208" s="13"/>
      <c r="B208" s="190"/>
      <c r="C208" s="13"/>
      <c r="D208" s="191" t="s">
        <v>192</v>
      </c>
      <c r="E208" s="192" t="s">
        <v>1</v>
      </c>
      <c r="F208" s="193" t="s">
        <v>632</v>
      </c>
      <c r="G208" s="13"/>
      <c r="H208" s="194">
        <v>468.89999999999998</v>
      </c>
      <c r="I208" s="195"/>
      <c r="J208" s="13"/>
      <c r="K208" s="13"/>
      <c r="L208" s="190"/>
      <c r="M208" s="196"/>
      <c r="N208" s="197"/>
      <c r="O208" s="197"/>
      <c r="P208" s="197"/>
      <c r="Q208" s="197"/>
      <c r="R208" s="197"/>
      <c r="S208" s="197"/>
      <c r="T208" s="19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92" t="s">
        <v>192</v>
      </c>
      <c r="AU208" s="192" t="s">
        <v>85</v>
      </c>
      <c r="AV208" s="13" t="s">
        <v>85</v>
      </c>
      <c r="AW208" s="13" t="s">
        <v>31</v>
      </c>
      <c r="AX208" s="13" t="s">
        <v>83</v>
      </c>
      <c r="AY208" s="192" t="s">
        <v>155</v>
      </c>
    </row>
    <row r="209" s="2" customFormat="1" ht="16.5" customHeight="1">
      <c r="A209" s="38"/>
      <c r="B209" s="171"/>
      <c r="C209" s="218" t="s">
        <v>379</v>
      </c>
      <c r="D209" s="218" t="s">
        <v>244</v>
      </c>
      <c r="E209" s="219" t="s">
        <v>368</v>
      </c>
      <c r="F209" s="220" t="s">
        <v>369</v>
      </c>
      <c r="G209" s="221" t="s">
        <v>362</v>
      </c>
      <c r="H209" s="222">
        <v>59.780000000000001</v>
      </c>
      <c r="I209" s="223"/>
      <c r="J209" s="224">
        <f>ROUND(I209*H209,2)</f>
        <v>0</v>
      </c>
      <c r="K209" s="220" t="s">
        <v>162</v>
      </c>
      <c r="L209" s="225"/>
      <c r="M209" s="226" t="s">
        <v>1</v>
      </c>
      <c r="N209" s="227" t="s">
        <v>40</v>
      </c>
      <c r="O209" s="77"/>
      <c r="P209" s="181">
        <f>O209*H209</f>
        <v>0</v>
      </c>
      <c r="Q209" s="181">
        <v>0.025000000000000001</v>
      </c>
      <c r="R209" s="181">
        <f>Q209*H209</f>
        <v>1.4945000000000002</v>
      </c>
      <c r="S209" s="181">
        <v>0</v>
      </c>
      <c r="T209" s="182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183" t="s">
        <v>298</v>
      </c>
      <c r="AT209" s="183" t="s">
        <v>244</v>
      </c>
      <c r="AU209" s="183" t="s">
        <v>85</v>
      </c>
      <c r="AY209" s="18" t="s">
        <v>155</v>
      </c>
      <c r="BE209" s="184">
        <f>IF(N209="základní",J209,0)</f>
        <v>0</v>
      </c>
      <c r="BF209" s="184">
        <f>IF(N209="snížená",J209,0)</f>
        <v>0</v>
      </c>
      <c r="BG209" s="184">
        <f>IF(N209="zákl. přenesená",J209,0)</f>
        <v>0</v>
      </c>
      <c r="BH209" s="184">
        <f>IF(N209="sníž. přenesená",J209,0)</f>
        <v>0</v>
      </c>
      <c r="BI209" s="184">
        <f>IF(N209="nulová",J209,0)</f>
        <v>0</v>
      </c>
      <c r="BJ209" s="18" t="s">
        <v>83</v>
      </c>
      <c r="BK209" s="184">
        <f>ROUND(I209*H209,2)</f>
        <v>0</v>
      </c>
      <c r="BL209" s="18" t="s">
        <v>189</v>
      </c>
      <c r="BM209" s="183" t="s">
        <v>638</v>
      </c>
    </row>
    <row r="210" s="2" customFormat="1" ht="33" customHeight="1">
      <c r="A210" s="38"/>
      <c r="B210" s="171"/>
      <c r="C210" s="172" t="s">
        <v>383</v>
      </c>
      <c r="D210" s="172" t="s">
        <v>158</v>
      </c>
      <c r="E210" s="173" t="s">
        <v>355</v>
      </c>
      <c r="F210" s="174" t="s">
        <v>356</v>
      </c>
      <c r="G210" s="175" t="s">
        <v>188</v>
      </c>
      <c r="H210" s="176">
        <v>27</v>
      </c>
      <c r="I210" s="177"/>
      <c r="J210" s="178">
        <f>ROUND(I210*H210,2)</f>
        <v>0</v>
      </c>
      <c r="K210" s="174" t="s">
        <v>162</v>
      </c>
      <c r="L210" s="39"/>
      <c r="M210" s="179" t="s">
        <v>1</v>
      </c>
      <c r="N210" s="180" t="s">
        <v>40</v>
      </c>
      <c r="O210" s="77"/>
      <c r="P210" s="181">
        <f>O210*H210</f>
        <v>0</v>
      </c>
      <c r="Q210" s="181">
        <v>0.00012</v>
      </c>
      <c r="R210" s="181">
        <f>Q210*H210</f>
        <v>0.0032400000000000003</v>
      </c>
      <c r="S210" s="181">
        <v>0</v>
      </c>
      <c r="T210" s="182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183" t="s">
        <v>189</v>
      </c>
      <c r="AT210" s="183" t="s">
        <v>158</v>
      </c>
      <c r="AU210" s="183" t="s">
        <v>85</v>
      </c>
      <c r="AY210" s="18" t="s">
        <v>155</v>
      </c>
      <c r="BE210" s="184">
        <f>IF(N210="základní",J210,0)</f>
        <v>0</v>
      </c>
      <c r="BF210" s="184">
        <f>IF(N210="snížená",J210,0)</f>
        <v>0</v>
      </c>
      <c r="BG210" s="184">
        <f>IF(N210="zákl. přenesená",J210,0)</f>
        <v>0</v>
      </c>
      <c r="BH210" s="184">
        <f>IF(N210="sníž. přenesená",J210,0)</f>
        <v>0</v>
      </c>
      <c r="BI210" s="184">
        <f>IF(N210="nulová",J210,0)</f>
        <v>0</v>
      </c>
      <c r="BJ210" s="18" t="s">
        <v>83</v>
      </c>
      <c r="BK210" s="184">
        <f>ROUND(I210*H210,2)</f>
        <v>0</v>
      </c>
      <c r="BL210" s="18" t="s">
        <v>189</v>
      </c>
      <c r="BM210" s="183" t="s">
        <v>357</v>
      </c>
    </row>
    <row r="211" s="2" customFormat="1">
      <c r="A211" s="38"/>
      <c r="B211" s="39"/>
      <c r="C211" s="38"/>
      <c r="D211" s="185" t="s">
        <v>165</v>
      </c>
      <c r="E211" s="38"/>
      <c r="F211" s="186" t="s">
        <v>358</v>
      </c>
      <c r="G211" s="38"/>
      <c r="H211" s="38"/>
      <c r="I211" s="187"/>
      <c r="J211" s="38"/>
      <c r="K211" s="38"/>
      <c r="L211" s="39"/>
      <c r="M211" s="188"/>
      <c r="N211" s="189"/>
      <c r="O211" s="77"/>
      <c r="P211" s="77"/>
      <c r="Q211" s="77"/>
      <c r="R211" s="77"/>
      <c r="S211" s="77"/>
      <c r="T211" s="78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8" t="s">
        <v>165</v>
      </c>
      <c r="AU211" s="18" t="s">
        <v>85</v>
      </c>
    </row>
    <row r="212" s="13" customFormat="1">
      <c r="A212" s="13"/>
      <c r="B212" s="190"/>
      <c r="C212" s="13"/>
      <c r="D212" s="191" t="s">
        <v>192</v>
      </c>
      <c r="E212" s="192" t="s">
        <v>1</v>
      </c>
      <c r="F212" s="193" t="s">
        <v>367</v>
      </c>
      <c r="G212" s="13"/>
      <c r="H212" s="194">
        <v>25</v>
      </c>
      <c r="I212" s="195"/>
      <c r="J212" s="13"/>
      <c r="K212" s="13"/>
      <c r="L212" s="190"/>
      <c r="M212" s="196"/>
      <c r="N212" s="197"/>
      <c r="O212" s="197"/>
      <c r="P212" s="197"/>
      <c r="Q212" s="197"/>
      <c r="R212" s="197"/>
      <c r="S212" s="197"/>
      <c r="T212" s="19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92" t="s">
        <v>192</v>
      </c>
      <c r="AU212" s="192" t="s">
        <v>85</v>
      </c>
      <c r="AV212" s="13" t="s">
        <v>85</v>
      </c>
      <c r="AW212" s="13" t="s">
        <v>31</v>
      </c>
      <c r="AX212" s="13" t="s">
        <v>75</v>
      </c>
      <c r="AY212" s="192" t="s">
        <v>155</v>
      </c>
    </row>
    <row r="213" s="13" customFormat="1">
      <c r="A213" s="13"/>
      <c r="B213" s="190"/>
      <c r="C213" s="13"/>
      <c r="D213" s="191" t="s">
        <v>192</v>
      </c>
      <c r="E213" s="192" t="s">
        <v>1</v>
      </c>
      <c r="F213" s="193" t="s">
        <v>85</v>
      </c>
      <c r="G213" s="13"/>
      <c r="H213" s="194">
        <v>2</v>
      </c>
      <c r="I213" s="195"/>
      <c r="J213" s="13"/>
      <c r="K213" s="13"/>
      <c r="L213" s="190"/>
      <c r="M213" s="196"/>
      <c r="N213" s="197"/>
      <c r="O213" s="197"/>
      <c r="P213" s="197"/>
      <c r="Q213" s="197"/>
      <c r="R213" s="197"/>
      <c r="S213" s="197"/>
      <c r="T213" s="19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92" t="s">
        <v>192</v>
      </c>
      <c r="AU213" s="192" t="s">
        <v>85</v>
      </c>
      <c r="AV213" s="13" t="s">
        <v>85</v>
      </c>
      <c r="AW213" s="13" t="s">
        <v>31</v>
      </c>
      <c r="AX213" s="13" t="s">
        <v>75</v>
      </c>
      <c r="AY213" s="192" t="s">
        <v>155</v>
      </c>
    </row>
    <row r="214" s="14" customFormat="1">
      <c r="A214" s="14"/>
      <c r="B214" s="199"/>
      <c r="C214" s="14"/>
      <c r="D214" s="191" t="s">
        <v>192</v>
      </c>
      <c r="E214" s="200" t="s">
        <v>1</v>
      </c>
      <c r="F214" s="201" t="s">
        <v>194</v>
      </c>
      <c r="G214" s="14"/>
      <c r="H214" s="202">
        <v>27</v>
      </c>
      <c r="I214" s="203"/>
      <c r="J214" s="14"/>
      <c r="K214" s="14"/>
      <c r="L214" s="199"/>
      <c r="M214" s="204"/>
      <c r="N214" s="205"/>
      <c r="O214" s="205"/>
      <c r="P214" s="205"/>
      <c r="Q214" s="205"/>
      <c r="R214" s="205"/>
      <c r="S214" s="205"/>
      <c r="T214" s="206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00" t="s">
        <v>192</v>
      </c>
      <c r="AU214" s="200" t="s">
        <v>85</v>
      </c>
      <c r="AV214" s="14" t="s">
        <v>163</v>
      </c>
      <c r="AW214" s="14" t="s">
        <v>31</v>
      </c>
      <c r="AX214" s="14" t="s">
        <v>83</v>
      </c>
      <c r="AY214" s="200" t="s">
        <v>155</v>
      </c>
    </row>
    <row r="215" s="2" customFormat="1" ht="16.5" customHeight="1">
      <c r="A215" s="38"/>
      <c r="B215" s="171"/>
      <c r="C215" s="218" t="s">
        <v>390</v>
      </c>
      <c r="D215" s="218" t="s">
        <v>244</v>
      </c>
      <c r="E215" s="219" t="s">
        <v>360</v>
      </c>
      <c r="F215" s="220" t="s">
        <v>361</v>
      </c>
      <c r="G215" s="221" t="s">
        <v>362</v>
      </c>
      <c r="H215" s="222">
        <v>1.609</v>
      </c>
      <c r="I215" s="223"/>
      <c r="J215" s="224">
        <f>ROUND(I215*H215,2)</f>
        <v>0</v>
      </c>
      <c r="K215" s="220" t="s">
        <v>162</v>
      </c>
      <c r="L215" s="225"/>
      <c r="M215" s="226" t="s">
        <v>1</v>
      </c>
      <c r="N215" s="227" t="s">
        <v>40</v>
      </c>
      <c r="O215" s="77"/>
      <c r="P215" s="181">
        <f>O215*H215</f>
        <v>0</v>
      </c>
      <c r="Q215" s="181">
        <v>0.029999999999999999</v>
      </c>
      <c r="R215" s="181">
        <f>Q215*H215</f>
        <v>0.04827</v>
      </c>
      <c r="S215" s="181">
        <v>0</v>
      </c>
      <c r="T215" s="182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183" t="s">
        <v>298</v>
      </c>
      <c r="AT215" s="183" t="s">
        <v>244</v>
      </c>
      <c r="AU215" s="183" t="s">
        <v>85</v>
      </c>
      <c r="AY215" s="18" t="s">
        <v>155</v>
      </c>
      <c r="BE215" s="184">
        <f>IF(N215="základní",J215,0)</f>
        <v>0</v>
      </c>
      <c r="BF215" s="184">
        <f>IF(N215="snížená",J215,0)</f>
        <v>0</v>
      </c>
      <c r="BG215" s="184">
        <f>IF(N215="zákl. přenesená",J215,0)</f>
        <v>0</v>
      </c>
      <c r="BH215" s="184">
        <f>IF(N215="sníž. přenesená",J215,0)</f>
        <v>0</v>
      </c>
      <c r="BI215" s="184">
        <f>IF(N215="nulová",J215,0)</f>
        <v>0</v>
      </c>
      <c r="BJ215" s="18" t="s">
        <v>83</v>
      </c>
      <c r="BK215" s="184">
        <f>ROUND(I215*H215,2)</f>
        <v>0</v>
      </c>
      <c r="BL215" s="18" t="s">
        <v>189</v>
      </c>
      <c r="BM215" s="183" t="s">
        <v>363</v>
      </c>
    </row>
    <row r="216" s="2" customFormat="1" ht="24.15" customHeight="1">
      <c r="A216" s="38"/>
      <c r="B216" s="171"/>
      <c r="C216" s="172" t="s">
        <v>395</v>
      </c>
      <c r="D216" s="172" t="s">
        <v>158</v>
      </c>
      <c r="E216" s="173" t="s">
        <v>384</v>
      </c>
      <c r="F216" s="174" t="s">
        <v>385</v>
      </c>
      <c r="G216" s="175" t="s">
        <v>161</v>
      </c>
      <c r="H216" s="176">
        <v>5.1619999999999999</v>
      </c>
      <c r="I216" s="177"/>
      <c r="J216" s="178">
        <f>ROUND(I216*H216,2)</f>
        <v>0</v>
      </c>
      <c r="K216" s="174" t="s">
        <v>162</v>
      </c>
      <c r="L216" s="39"/>
      <c r="M216" s="179" t="s">
        <v>1</v>
      </c>
      <c r="N216" s="180" t="s">
        <v>40</v>
      </c>
      <c r="O216" s="77"/>
      <c r="P216" s="181">
        <f>O216*H216</f>
        <v>0</v>
      </c>
      <c r="Q216" s="181">
        <v>0</v>
      </c>
      <c r="R216" s="181">
        <f>Q216*H216</f>
        <v>0</v>
      </c>
      <c r="S216" s="181">
        <v>0</v>
      </c>
      <c r="T216" s="182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183" t="s">
        <v>189</v>
      </c>
      <c r="AT216" s="183" t="s">
        <v>158</v>
      </c>
      <c r="AU216" s="183" t="s">
        <v>85</v>
      </c>
      <c r="AY216" s="18" t="s">
        <v>155</v>
      </c>
      <c r="BE216" s="184">
        <f>IF(N216="základní",J216,0)</f>
        <v>0</v>
      </c>
      <c r="BF216" s="184">
        <f>IF(N216="snížená",J216,0)</f>
        <v>0</v>
      </c>
      <c r="BG216" s="184">
        <f>IF(N216="zákl. přenesená",J216,0)</f>
        <v>0</v>
      </c>
      <c r="BH216" s="184">
        <f>IF(N216="sníž. přenesená",J216,0)</f>
        <v>0</v>
      </c>
      <c r="BI216" s="184">
        <f>IF(N216="nulová",J216,0)</f>
        <v>0</v>
      </c>
      <c r="BJ216" s="18" t="s">
        <v>83</v>
      </c>
      <c r="BK216" s="184">
        <f>ROUND(I216*H216,2)</f>
        <v>0</v>
      </c>
      <c r="BL216" s="18" t="s">
        <v>189</v>
      </c>
      <c r="BM216" s="183" t="s">
        <v>386</v>
      </c>
    </row>
    <row r="217" s="2" customFormat="1">
      <c r="A217" s="38"/>
      <c r="B217" s="39"/>
      <c r="C217" s="38"/>
      <c r="D217" s="185" t="s">
        <v>165</v>
      </c>
      <c r="E217" s="38"/>
      <c r="F217" s="186" t="s">
        <v>387</v>
      </c>
      <c r="G217" s="38"/>
      <c r="H217" s="38"/>
      <c r="I217" s="187"/>
      <c r="J217" s="38"/>
      <c r="K217" s="38"/>
      <c r="L217" s="39"/>
      <c r="M217" s="188"/>
      <c r="N217" s="189"/>
      <c r="O217" s="77"/>
      <c r="P217" s="77"/>
      <c r="Q217" s="77"/>
      <c r="R217" s="77"/>
      <c r="S217" s="77"/>
      <c r="T217" s="78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8" t="s">
        <v>165</v>
      </c>
      <c r="AU217" s="18" t="s">
        <v>85</v>
      </c>
    </row>
    <row r="218" s="12" customFormat="1" ht="22.8" customHeight="1">
      <c r="A218" s="12"/>
      <c r="B218" s="158"/>
      <c r="C218" s="12"/>
      <c r="D218" s="159" t="s">
        <v>74</v>
      </c>
      <c r="E218" s="169" t="s">
        <v>388</v>
      </c>
      <c r="F218" s="169" t="s">
        <v>389</v>
      </c>
      <c r="G218" s="12"/>
      <c r="H218" s="12"/>
      <c r="I218" s="161"/>
      <c r="J218" s="170">
        <f>BK218</f>
        <v>0</v>
      </c>
      <c r="K218" s="12"/>
      <c r="L218" s="158"/>
      <c r="M218" s="163"/>
      <c r="N218" s="164"/>
      <c r="O218" s="164"/>
      <c r="P218" s="165">
        <f>SUM(P219:P220)</f>
        <v>0</v>
      </c>
      <c r="Q218" s="164"/>
      <c r="R218" s="165">
        <f>SUM(R219:R220)</f>
        <v>0.025000000000000001</v>
      </c>
      <c r="S218" s="164"/>
      <c r="T218" s="166">
        <f>SUM(T219:T220)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159" t="s">
        <v>85</v>
      </c>
      <c r="AT218" s="167" t="s">
        <v>74</v>
      </c>
      <c r="AU218" s="167" t="s">
        <v>83</v>
      </c>
      <c r="AY218" s="159" t="s">
        <v>155</v>
      </c>
      <c r="BK218" s="168">
        <f>SUM(BK219:BK220)</f>
        <v>0</v>
      </c>
    </row>
    <row r="219" s="2" customFormat="1" ht="33" customHeight="1">
      <c r="A219" s="38"/>
      <c r="B219" s="171"/>
      <c r="C219" s="172" t="s">
        <v>402</v>
      </c>
      <c r="D219" s="172" t="s">
        <v>158</v>
      </c>
      <c r="E219" s="173" t="s">
        <v>639</v>
      </c>
      <c r="F219" s="174" t="s">
        <v>640</v>
      </c>
      <c r="G219" s="175" t="s">
        <v>213</v>
      </c>
      <c r="H219" s="176">
        <v>4</v>
      </c>
      <c r="I219" s="177"/>
      <c r="J219" s="178">
        <f>ROUND(I219*H219,2)</f>
        <v>0</v>
      </c>
      <c r="K219" s="174" t="s">
        <v>1</v>
      </c>
      <c r="L219" s="39"/>
      <c r="M219" s="179" t="s">
        <v>1</v>
      </c>
      <c r="N219" s="180" t="s">
        <v>40</v>
      </c>
      <c r="O219" s="77"/>
      <c r="P219" s="181">
        <f>O219*H219</f>
        <v>0</v>
      </c>
      <c r="Q219" s="181">
        <v>0.0034099999999999998</v>
      </c>
      <c r="R219" s="181">
        <f>Q219*H219</f>
        <v>0.013639999999999999</v>
      </c>
      <c r="S219" s="181">
        <v>0</v>
      </c>
      <c r="T219" s="182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183" t="s">
        <v>189</v>
      </c>
      <c r="AT219" s="183" t="s">
        <v>158</v>
      </c>
      <c r="AU219" s="183" t="s">
        <v>85</v>
      </c>
      <c r="AY219" s="18" t="s">
        <v>155</v>
      </c>
      <c r="BE219" s="184">
        <f>IF(N219="základní",J219,0)</f>
        <v>0</v>
      </c>
      <c r="BF219" s="184">
        <f>IF(N219="snížená",J219,0)</f>
        <v>0</v>
      </c>
      <c r="BG219" s="184">
        <f>IF(N219="zákl. přenesená",J219,0)</f>
        <v>0</v>
      </c>
      <c r="BH219" s="184">
        <f>IF(N219="sníž. přenesená",J219,0)</f>
        <v>0</v>
      </c>
      <c r="BI219" s="184">
        <f>IF(N219="nulová",J219,0)</f>
        <v>0</v>
      </c>
      <c r="BJ219" s="18" t="s">
        <v>83</v>
      </c>
      <c r="BK219" s="184">
        <f>ROUND(I219*H219,2)</f>
        <v>0</v>
      </c>
      <c r="BL219" s="18" t="s">
        <v>189</v>
      </c>
      <c r="BM219" s="183" t="s">
        <v>641</v>
      </c>
    </row>
    <row r="220" s="2" customFormat="1" ht="33" customHeight="1">
      <c r="A220" s="38"/>
      <c r="B220" s="171"/>
      <c r="C220" s="172" t="s">
        <v>298</v>
      </c>
      <c r="D220" s="172" t="s">
        <v>158</v>
      </c>
      <c r="E220" s="173" t="s">
        <v>642</v>
      </c>
      <c r="F220" s="174" t="s">
        <v>643</v>
      </c>
      <c r="G220" s="175" t="s">
        <v>213</v>
      </c>
      <c r="H220" s="176">
        <v>4</v>
      </c>
      <c r="I220" s="177"/>
      <c r="J220" s="178">
        <f>ROUND(I220*H220,2)</f>
        <v>0</v>
      </c>
      <c r="K220" s="174" t="s">
        <v>1</v>
      </c>
      <c r="L220" s="39"/>
      <c r="M220" s="179" t="s">
        <v>1</v>
      </c>
      <c r="N220" s="180" t="s">
        <v>40</v>
      </c>
      <c r="O220" s="77"/>
      <c r="P220" s="181">
        <f>O220*H220</f>
        <v>0</v>
      </c>
      <c r="Q220" s="181">
        <v>0.0028400000000000001</v>
      </c>
      <c r="R220" s="181">
        <f>Q220*H220</f>
        <v>0.01136</v>
      </c>
      <c r="S220" s="181">
        <v>0</v>
      </c>
      <c r="T220" s="182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183" t="s">
        <v>189</v>
      </c>
      <c r="AT220" s="183" t="s">
        <v>158</v>
      </c>
      <c r="AU220" s="183" t="s">
        <v>85</v>
      </c>
      <c r="AY220" s="18" t="s">
        <v>155</v>
      </c>
      <c r="BE220" s="184">
        <f>IF(N220="základní",J220,0)</f>
        <v>0</v>
      </c>
      <c r="BF220" s="184">
        <f>IF(N220="snížená",J220,0)</f>
        <v>0</v>
      </c>
      <c r="BG220" s="184">
        <f>IF(N220="zákl. přenesená",J220,0)</f>
        <v>0</v>
      </c>
      <c r="BH220" s="184">
        <f>IF(N220="sníž. přenesená",J220,0)</f>
        <v>0</v>
      </c>
      <c r="BI220" s="184">
        <f>IF(N220="nulová",J220,0)</f>
        <v>0</v>
      </c>
      <c r="BJ220" s="18" t="s">
        <v>83</v>
      </c>
      <c r="BK220" s="184">
        <f>ROUND(I220*H220,2)</f>
        <v>0</v>
      </c>
      <c r="BL220" s="18" t="s">
        <v>189</v>
      </c>
      <c r="BM220" s="183" t="s">
        <v>644</v>
      </c>
    </row>
    <row r="221" s="12" customFormat="1" ht="22.8" customHeight="1">
      <c r="A221" s="12"/>
      <c r="B221" s="158"/>
      <c r="C221" s="12"/>
      <c r="D221" s="159" t="s">
        <v>74</v>
      </c>
      <c r="E221" s="169" t="s">
        <v>208</v>
      </c>
      <c r="F221" s="169" t="s">
        <v>209</v>
      </c>
      <c r="G221" s="12"/>
      <c r="H221" s="12"/>
      <c r="I221" s="161"/>
      <c r="J221" s="170">
        <f>BK221</f>
        <v>0</v>
      </c>
      <c r="K221" s="12"/>
      <c r="L221" s="158"/>
      <c r="M221" s="163"/>
      <c r="N221" s="164"/>
      <c r="O221" s="164"/>
      <c r="P221" s="165">
        <f>SUM(P222:P226)</f>
        <v>0</v>
      </c>
      <c r="Q221" s="164"/>
      <c r="R221" s="165">
        <f>SUM(R222:R226)</f>
        <v>0.001</v>
      </c>
      <c r="S221" s="164"/>
      <c r="T221" s="166">
        <f>SUM(T222:T226)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159" t="s">
        <v>85</v>
      </c>
      <c r="AT221" s="167" t="s">
        <v>74</v>
      </c>
      <c r="AU221" s="167" t="s">
        <v>83</v>
      </c>
      <c r="AY221" s="159" t="s">
        <v>155</v>
      </c>
      <c r="BK221" s="168">
        <f>SUM(BK222:BK226)</f>
        <v>0</v>
      </c>
    </row>
    <row r="222" s="2" customFormat="1" ht="16.5" customHeight="1">
      <c r="A222" s="38"/>
      <c r="B222" s="171"/>
      <c r="C222" s="172" t="s">
        <v>411</v>
      </c>
      <c r="D222" s="172" t="s">
        <v>158</v>
      </c>
      <c r="E222" s="173" t="s">
        <v>396</v>
      </c>
      <c r="F222" s="174" t="s">
        <v>397</v>
      </c>
      <c r="G222" s="175" t="s">
        <v>213</v>
      </c>
      <c r="H222" s="176">
        <v>1</v>
      </c>
      <c r="I222" s="177"/>
      <c r="J222" s="178">
        <f>ROUND(I222*H222,2)</f>
        <v>0</v>
      </c>
      <c r="K222" s="174" t="s">
        <v>162</v>
      </c>
      <c r="L222" s="39"/>
      <c r="M222" s="179" t="s">
        <v>1</v>
      </c>
      <c r="N222" s="180" t="s">
        <v>40</v>
      </c>
      <c r="O222" s="77"/>
      <c r="P222" s="181">
        <f>O222*H222</f>
        <v>0</v>
      </c>
      <c r="Q222" s="181">
        <v>0</v>
      </c>
      <c r="R222" s="181">
        <f>Q222*H222</f>
        <v>0</v>
      </c>
      <c r="S222" s="181">
        <v>0</v>
      </c>
      <c r="T222" s="182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183" t="s">
        <v>189</v>
      </c>
      <c r="AT222" s="183" t="s">
        <v>158</v>
      </c>
      <c r="AU222" s="183" t="s">
        <v>85</v>
      </c>
      <c r="AY222" s="18" t="s">
        <v>155</v>
      </c>
      <c r="BE222" s="184">
        <f>IF(N222="základní",J222,0)</f>
        <v>0</v>
      </c>
      <c r="BF222" s="184">
        <f>IF(N222="snížená",J222,0)</f>
        <v>0</v>
      </c>
      <c r="BG222" s="184">
        <f>IF(N222="zákl. přenesená",J222,0)</f>
        <v>0</v>
      </c>
      <c r="BH222" s="184">
        <f>IF(N222="sníž. přenesená",J222,0)</f>
        <v>0</v>
      </c>
      <c r="BI222" s="184">
        <f>IF(N222="nulová",J222,0)</f>
        <v>0</v>
      </c>
      <c r="BJ222" s="18" t="s">
        <v>83</v>
      </c>
      <c r="BK222" s="184">
        <f>ROUND(I222*H222,2)</f>
        <v>0</v>
      </c>
      <c r="BL222" s="18" t="s">
        <v>189</v>
      </c>
      <c r="BM222" s="183" t="s">
        <v>398</v>
      </c>
    </row>
    <row r="223" s="2" customFormat="1">
      <c r="A223" s="38"/>
      <c r="B223" s="39"/>
      <c r="C223" s="38"/>
      <c r="D223" s="185" t="s">
        <v>165</v>
      </c>
      <c r="E223" s="38"/>
      <c r="F223" s="186" t="s">
        <v>399</v>
      </c>
      <c r="G223" s="38"/>
      <c r="H223" s="38"/>
      <c r="I223" s="187"/>
      <c r="J223" s="38"/>
      <c r="K223" s="38"/>
      <c r="L223" s="39"/>
      <c r="M223" s="188"/>
      <c r="N223" s="189"/>
      <c r="O223" s="77"/>
      <c r="P223" s="77"/>
      <c r="Q223" s="77"/>
      <c r="R223" s="77"/>
      <c r="S223" s="77"/>
      <c r="T223" s="78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8" t="s">
        <v>165</v>
      </c>
      <c r="AU223" s="18" t="s">
        <v>85</v>
      </c>
    </row>
    <row r="224" s="2" customFormat="1" ht="24.15" customHeight="1">
      <c r="A224" s="38"/>
      <c r="B224" s="171"/>
      <c r="C224" s="172" t="s">
        <v>416</v>
      </c>
      <c r="D224" s="172" t="s">
        <v>158</v>
      </c>
      <c r="E224" s="173" t="s">
        <v>645</v>
      </c>
      <c r="F224" s="174" t="s">
        <v>646</v>
      </c>
      <c r="G224" s="175" t="s">
        <v>213</v>
      </c>
      <c r="H224" s="176">
        <v>1</v>
      </c>
      <c r="I224" s="177"/>
      <c r="J224" s="178">
        <f>ROUND(I224*H224,2)</f>
        <v>0</v>
      </c>
      <c r="K224" s="174" t="s">
        <v>162</v>
      </c>
      <c r="L224" s="39"/>
      <c r="M224" s="179" t="s">
        <v>1</v>
      </c>
      <c r="N224" s="180" t="s">
        <v>40</v>
      </c>
      <c r="O224" s="77"/>
      <c r="P224" s="181">
        <f>O224*H224</f>
        <v>0</v>
      </c>
      <c r="Q224" s="181">
        <v>0</v>
      </c>
      <c r="R224" s="181">
        <f>Q224*H224</f>
        <v>0</v>
      </c>
      <c r="S224" s="181">
        <v>0</v>
      </c>
      <c r="T224" s="182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183" t="s">
        <v>189</v>
      </c>
      <c r="AT224" s="183" t="s">
        <v>158</v>
      </c>
      <c r="AU224" s="183" t="s">
        <v>85</v>
      </c>
      <c r="AY224" s="18" t="s">
        <v>155</v>
      </c>
      <c r="BE224" s="184">
        <f>IF(N224="základní",J224,0)</f>
        <v>0</v>
      </c>
      <c r="BF224" s="184">
        <f>IF(N224="snížená",J224,0)</f>
        <v>0</v>
      </c>
      <c r="BG224" s="184">
        <f>IF(N224="zákl. přenesená",J224,0)</f>
        <v>0</v>
      </c>
      <c r="BH224" s="184">
        <f>IF(N224="sníž. přenesená",J224,0)</f>
        <v>0</v>
      </c>
      <c r="BI224" s="184">
        <f>IF(N224="nulová",J224,0)</f>
        <v>0</v>
      </c>
      <c r="BJ224" s="18" t="s">
        <v>83</v>
      </c>
      <c r="BK224" s="184">
        <f>ROUND(I224*H224,2)</f>
        <v>0</v>
      </c>
      <c r="BL224" s="18" t="s">
        <v>189</v>
      </c>
      <c r="BM224" s="183" t="s">
        <v>647</v>
      </c>
    </row>
    <row r="225" s="2" customFormat="1">
      <c r="A225" s="38"/>
      <c r="B225" s="39"/>
      <c r="C225" s="38"/>
      <c r="D225" s="185" t="s">
        <v>165</v>
      </c>
      <c r="E225" s="38"/>
      <c r="F225" s="186" t="s">
        <v>648</v>
      </c>
      <c r="G225" s="38"/>
      <c r="H225" s="38"/>
      <c r="I225" s="187"/>
      <c r="J225" s="38"/>
      <c r="K225" s="38"/>
      <c r="L225" s="39"/>
      <c r="M225" s="188"/>
      <c r="N225" s="189"/>
      <c r="O225" s="77"/>
      <c r="P225" s="77"/>
      <c r="Q225" s="77"/>
      <c r="R225" s="77"/>
      <c r="S225" s="77"/>
      <c r="T225" s="78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8" t="s">
        <v>165</v>
      </c>
      <c r="AU225" s="18" t="s">
        <v>85</v>
      </c>
    </row>
    <row r="226" s="2" customFormat="1" ht="24.15" customHeight="1">
      <c r="A226" s="38"/>
      <c r="B226" s="171"/>
      <c r="C226" s="218" t="s">
        <v>421</v>
      </c>
      <c r="D226" s="218" t="s">
        <v>244</v>
      </c>
      <c r="E226" s="219" t="s">
        <v>649</v>
      </c>
      <c r="F226" s="220" t="s">
        <v>650</v>
      </c>
      <c r="G226" s="221" t="s">
        <v>213</v>
      </c>
      <c r="H226" s="222">
        <v>1</v>
      </c>
      <c r="I226" s="223"/>
      <c r="J226" s="224">
        <f>ROUND(I226*H226,2)</f>
        <v>0</v>
      </c>
      <c r="K226" s="220" t="s">
        <v>1</v>
      </c>
      <c r="L226" s="225"/>
      <c r="M226" s="226" t="s">
        <v>1</v>
      </c>
      <c r="N226" s="227" t="s">
        <v>40</v>
      </c>
      <c r="O226" s="77"/>
      <c r="P226" s="181">
        <f>O226*H226</f>
        <v>0</v>
      </c>
      <c r="Q226" s="181">
        <v>0.001</v>
      </c>
      <c r="R226" s="181">
        <f>Q226*H226</f>
        <v>0.001</v>
      </c>
      <c r="S226" s="181">
        <v>0</v>
      </c>
      <c r="T226" s="182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183" t="s">
        <v>298</v>
      </c>
      <c r="AT226" s="183" t="s">
        <v>244</v>
      </c>
      <c r="AU226" s="183" t="s">
        <v>85</v>
      </c>
      <c r="AY226" s="18" t="s">
        <v>155</v>
      </c>
      <c r="BE226" s="184">
        <f>IF(N226="základní",J226,0)</f>
        <v>0</v>
      </c>
      <c r="BF226" s="184">
        <f>IF(N226="snížená",J226,0)</f>
        <v>0</v>
      </c>
      <c r="BG226" s="184">
        <f>IF(N226="zákl. přenesená",J226,0)</f>
        <v>0</v>
      </c>
      <c r="BH226" s="184">
        <f>IF(N226="sníž. přenesená",J226,0)</f>
        <v>0</v>
      </c>
      <c r="BI226" s="184">
        <f>IF(N226="nulová",J226,0)</f>
        <v>0</v>
      </c>
      <c r="BJ226" s="18" t="s">
        <v>83</v>
      </c>
      <c r="BK226" s="184">
        <f>ROUND(I226*H226,2)</f>
        <v>0</v>
      </c>
      <c r="BL226" s="18" t="s">
        <v>189</v>
      </c>
      <c r="BM226" s="183" t="s">
        <v>651</v>
      </c>
    </row>
    <row r="227" s="12" customFormat="1" ht="22.8" customHeight="1">
      <c r="A227" s="12"/>
      <c r="B227" s="158"/>
      <c r="C227" s="12"/>
      <c r="D227" s="159" t="s">
        <v>74</v>
      </c>
      <c r="E227" s="169" t="s">
        <v>216</v>
      </c>
      <c r="F227" s="169" t="s">
        <v>217</v>
      </c>
      <c r="G227" s="12"/>
      <c r="H227" s="12"/>
      <c r="I227" s="161"/>
      <c r="J227" s="170">
        <f>BK227</f>
        <v>0</v>
      </c>
      <c r="K227" s="12"/>
      <c r="L227" s="158"/>
      <c r="M227" s="163"/>
      <c r="N227" s="164"/>
      <c r="O227" s="164"/>
      <c r="P227" s="165">
        <f>SUM(P228:P242)</f>
        <v>0</v>
      </c>
      <c r="Q227" s="164"/>
      <c r="R227" s="165">
        <f>SUM(R228:R242)</f>
        <v>0.70028499999999994</v>
      </c>
      <c r="S227" s="164"/>
      <c r="T227" s="166">
        <f>SUM(T228:T242)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159" t="s">
        <v>85</v>
      </c>
      <c r="AT227" s="167" t="s">
        <v>74</v>
      </c>
      <c r="AU227" s="167" t="s">
        <v>83</v>
      </c>
      <c r="AY227" s="159" t="s">
        <v>155</v>
      </c>
      <c r="BK227" s="168">
        <f>SUM(BK228:BK242)</f>
        <v>0</v>
      </c>
    </row>
    <row r="228" s="2" customFormat="1" ht="33" customHeight="1">
      <c r="A228" s="38"/>
      <c r="B228" s="171"/>
      <c r="C228" s="172" t="s">
        <v>427</v>
      </c>
      <c r="D228" s="172" t="s">
        <v>158</v>
      </c>
      <c r="E228" s="173" t="s">
        <v>652</v>
      </c>
      <c r="F228" s="174" t="s">
        <v>653</v>
      </c>
      <c r="G228" s="175" t="s">
        <v>221</v>
      </c>
      <c r="H228" s="176">
        <v>32.479999999999997</v>
      </c>
      <c r="I228" s="177"/>
      <c r="J228" s="178">
        <f>ROUND(I228*H228,2)</f>
        <v>0</v>
      </c>
      <c r="K228" s="174" t="s">
        <v>162</v>
      </c>
      <c r="L228" s="39"/>
      <c r="M228" s="179" t="s">
        <v>1</v>
      </c>
      <c r="N228" s="180" t="s">
        <v>40</v>
      </c>
      <c r="O228" s="77"/>
      <c r="P228" s="181">
        <f>O228*H228</f>
        <v>0</v>
      </c>
      <c r="Q228" s="181">
        <v>0.00106</v>
      </c>
      <c r="R228" s="181">
        <f>Q228*H228</f>
        <v>0.034428799999999996</v>
      </c>
      <c r="S228" s="181">
        <v>0</v>
      </c>
      <c r="T228" s="182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183" t="s">
        <v>189</v>
      </c>
      <c r="AT228" s="183" t="s">
        <v>158</v>
      </c>
      <c r="AU228" s="183" t="s">
        <v>85</v>
      </c>
      <c r="AY228" s="18" t="s">
        <v>155</v>
      </c>
      <c r="BE228" s="184">
        <f>IF(N228="základní",J228,0)</f>
        <v>0</v>
      </c>
      <c r="BF228" s="184">
        <f>IF(N228="snížená",J228,0)</f>
        <v>0</v>
      </c>
      <c r="BG228" s="184">
        <f>IF(N228="zákl. přenesená",J228,0)</f>
        <v>0</v>
      </c>
      <c r="BH228" s="184">
        <f>IF(N228="sníž. přenesená",J228,0)</f>
        <v>0</v>
      </c>
      <c r="BI228" s="184">
        <f>IF(N228="nulová",J228,0)</f>
        <v>0</v>
      </c>
      <c r="BJ228" s="18" t="s">
        <v>83</v>
      </c>
      <c r="BK228" s="184">
        <f>ROUND(I228*H228,2)</f>
        <v>0</v>
      </c>
      <c r="BL228" s="18" t="s">
        <v>189</v>
      </c>
      <c r="BM228" s="183" t="s">
        <v>654</v>
      </c>
    </row>
    <row r="229" s="2" customFormat="1">
      <c r="A229" s="38"/>
      <c r="B229" s="39"/>
      <c r="C229" s="38"/>
      <c r="D229" s="185" t="s">
        <v>165</v>
      </c>
      <c r="E229" s="38"/>
      <c r="F229" s="186" t="s">
        <v>655</v>
      </c>
      <c r="G229" s="38"/>
      <c r="H229" s="38"/>
      <c r="I229" s="187"/>
      <c r="J229" s="38"/>
      <c r="K229" s="38"/>
      <c r="L229" s="39"/>
      <c r="M229" s="188"/>
      <c r="N229" s="189"/>
      <c r="O229" s="77"/>
      <c r="P229" s="77"/>
      <c r="Q229" s="77"/>
      <c r="R229" s="77"/>
      <c r="S229" s="77"/>
      <c r="T229" s="78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8" t="s">
        <v>165</v>
      </c>
      <c r="AU229" s="18" t="s">
        <v>85</v>
      </c>
    </row>
    <row r="230" s="2" customFormat="1" ht="24.15" customHeight="1">
      <c r="A230" s="38"/>
      <c r="B230" s="171"/>
      <c r="C230" s="172" t="s">
        <v>432</v>
      </c>
      <c r="D230" s="172" t="s">
        <v>158</v>
      </c>
      <c r="E230" s="173" t="s">
        <v>656</v>
      </c>
      <c r="F230" s="174" t="s">
        <v>657</v>
      </c>
      <c r="G230" s="175" t="s">
        <v>221</v>
      </c>
      <c r="H230" s="176">
        <v>32.479999999999997</v>
      </c>
      <c r="I230" s="177"/>
      <c r="J230" s="178">
        <f>ROUND(I230*H230,2)</f>
        <v>0</v>
      </c>
      <c r="K230" s="174" t="s">
        <v>162</v>
      </c>
      <c r="L230" s="39"/>
      <c r="M230" s="179" t="s">
        <v>1</v>
      </c>
      <c r="N230" s="180" t="s">
        <v>40</v>
      </c>
      <c r="O230" s="77"/>
      <c r="P230" s="181">
        <f>O230*H230</f>
        <v>0</v>
      </c>
      <c r="Q230" s="181">
        <v>0.00077999999999999999</v>
      </c>
      <c r="R230" s="181">
        <f>Q230*H230</f>
        <v>0.025334399999999997</v>
      </c>
      <c r="S230" s="181">
        <v>0</v>
      </c>
      <c r="T230" s="182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183" t="s">
        <v>189</v>
      </c>
      <c r="AT230" s="183" t="s">
        <v>158</v>
      </c>
      <c r="AU230" s="183" t="s">
        <v>85</v>
      </c>
      <c r="AY230" s="18" t="s">
        <v>155</v>
      </c>
      <c r="BE230" s="184">
        <f>IF(N230="základní",J230,0)</f>
        <v>0</v>
      </c>
      <c r="BF230" s="184">
        <f>IF(N230="snížená",J230,0)</f>
        <v>0</v>
      </c>
      <c r="BG230" s="184">
        <f>IF(N230="zákl. přenesená",J230,0)</f>
        <v>0</v>
      </c>
      <c r="BH230" s="184">
        <f>IF(N230="sníž. přenesená",J230,0)</f>
        <v>0</v>
      </c>
      <c r="BI230" s="184">
        <f>IF(N230="nulová",J230,0)</f>
        <v>0</v>
      </c>
      <c r="BJ230" s="18" t="s">
        <v>83</v>
      </c>
      <c r="BK230" s="184">
        <f>ROUND(I230*H230,2)</f>
        <v>0</v>
      </c>
      <c r="BL230" s="18" t="s">
        <v>189</v>
      </c>
      <c r="BM230" s="183" t="s">
        <v>658</v>
      </c>
    </row>
    <row r="231" s="2" customFormat="1">
      <c r="A231" s="38"/>
      <c r="B231" s="39"/>
      <c r="C231" s="38"/>
      <c r="D231" s="185" t="s">
        <v>165</v>
      </c>
      <c r="E231" s="38"/>
      <c r="F231" s="186" t="s">
        <v>659</v>
      </c>
      <c r="G231" s="38"/>
      <c r="H231" s="38"/>
      <c r="I231" s="187"/>
      <c r="J231" s="38"/>
      <c r="K231" s="38"/>
      <c r="L231" s="39"/>
      <c r="M231" s="188"/>
      <c r="N231" s="189"/>
      <c r="O231" s="77"/>
      <c r="P231" s="77"/>
      <c r="Q231" s="77"/>
      <c r="R231" s="77"/>
      <c r="S231" s="77"/>
      <c r="T231" s="78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8" t="s">
        <v>165</v>
      </c>
      <c r="AU231" s="18" t="s">
        <v>85</v>
      </c>
    </row>
    <row r="232" s="2" customFormat="1" ht="33" customHeight="1">
      <c r="A232" s="38"/>
      <c r="B232" s="171"/>
      <c r="C232" s="172" t="s">
        <v>438</v>
      </c>
      <c r="D232" s="172" t="s">
        <v>158</v>
      </c>
      <c r="E232" s="173" t="s">
        <v>660</v>
      </c>
      <c r="F232" s="174" t="s">
        <v>661</v>
      </c>
      <c r="G232" s="175" t="s">
        <v>221</v>
      </c>
      <c r="H232" s="176">
        <v>74.390000000000001</v>
      </c>
      <c r="I232" s="177"/>
      <c r="J232" s="178">
        <f>ROUND(I232*H232,2)</f>
        <v>0</v>
      </c>
      <c r="K232" s="174" t="s">
        <v>178</v>
      </c>
      <c r="L232" s="39"/>
      <c r="M232" s="179" t="s">
        <v>1</v>
      </c>
      <c r="N232" s="180" t="s">
        <v>40</v>
      </c>
      <c r="O232" s="77"/>
      <c r="P232" s="181">
        <f>O232*H232</f>
        <v>0</v>
      </c>
      <c r="Q232" s="181">
        <v>0.0022200000000000002</v>
      </c>
      <c r="R232" s="181">
        <f>Q232*H232</f>
        <v>0.16514580000000001</v>
      </c>
      <c r="S232" s="181">
        <v>0</v>
      </c>
      <c r="T232" s="182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183" t="s">
        <v>189</v>
      </c>
      <c r="AT232" s="183" t="s">
        <v>158</v>
      </c>
      <c r="AU232" s="183" t="s">
        <v>85</v>
      </c>
      <c r="AY232" s="18" t="s">
        <v>155</v>
      </c>
      <c r="BE232" s="184">
        <f>IF(N232="základní",J232,0)</f>
        <v>0</v>
      </c>
      <c r="BF232" s="184">
        <f>IF(N232="snížená",J232,0)</f>
        <v>0</v>
      </c>
      <c r="BG232" s="184">
        <f>IF(N232="zákl. přenesená",J232,0)</f>
        <v>0</v>
      </c>
      <c r="BH232" s="184">
        <f>IF(N232="sníž. přenesená",J232,0)</f>
        <v>0</v>
      </c>
      <c r="BI232" s="184">
        <f>IF(N232="nulová",J232,0)</f>
        <v>0</v>
      </c>
      <c r="BJ232" s="18" t="s">
        <v>83</v>
      </c>
      <c r="BK232" s="184">
        <f>ROUND(I232*H232,2)</f>
        <v>0</v>
      </c>
      <c r="BL232" s="18" t="s">
        <v>189</v>
      </c>
      <c r="BM232" s="183" t="s">
        <v>662</v>
      </c>
    </row>
    <row r="233" s="2" customFormat="1">
      <c r="A233" s="38"/>
      <c r="B233" s="39"/>
      <c r="C233" s="38"/>
      <c r="D233" s="185" t="s">
        <v>165</v>
      </c>
      <c r="E233" s="38"/>
      <c r="F233" s="186" t="s">
        <v>663</v>
      </c>
      <c r="G233" s="38"/>
      <c r="H233" s="38"/>
      <c r="I233" s="187"/>
      <c r="J233" s="38"/>
      <c r="K233" s="38"/>
      <c r="L233" s="39"/>
      <c r="M233" s="188"/>
      <c r="N233" s="189"/>
      <c r="O233" s="77"/>
      <c r="P233" s="77"/>
      <c r="Q233" s="77"/>
      <c r="R233" s="77"/>
      <c r="S233" s="77"/>
      <c r="T233" s="78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8" t="s">
        <v>165</v>
      </c>
      <c r="AU233" s="18" t="s">
        <v>85</v>
      </c>
    </row>
    <row r="234" s="2" customFormat="1" ht="33" customHeight="1">
      <c r="A234" s="38"/>
      <c r="B234" s="171"/>
      <c r="C234" s="172" t="s">
        <v>443</v>
      </c>
      <c r="D234" s="172" t="s">
        <v>158</v>
      </c>
      <c r="E234" s="173" t="s">
        <v>444</v>
      </c>
      <c r="F234" s="174" t="s">
        <v>445</v>
      </c>
      <c r="G234" s="175" t="s">
        <v>221</v>
      </c>
      <c r="H234" s="176">
        <v>7.0099999999999998</v>
      </c>
      <c r="I234" s="177"/>
      <c r="J234" s="178">
        <f>ROUND(I234*H234,2)</f>
        <v>0</v>
      </c>
      <c r="K234" s="174" t="s">
        <v>162</v>
      </c>
      <c r="L234" s="39"/>
      <c r="M234" s="179" t="s">
        <v>1</v>
      </c>
      <c r="N234" s="180" t="s">
        <v>40</v>
      </c>
      <c r="O234" s="77"/>
      <c r="P234" s="181">
        <f>O234*H234</f>
        <v>0</v>
      </c>
      <c r="Q234" s="181">
        <v>0.0058399999999999997</v>
      </c>
      <c r="R234" s="181">
        <f>Q234*H234</f>
        <v>0.0409384</v>
      </c>
      <c r="S234" s="181">
        <v>0</v>
      </c>
      <c r="T234" s="182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183" t="s">
        <v>189</v>
      </c>
      <c r="AT234" s="183" t="s">
        <v>158</v>
      </c>
      <c r="AU234" s="183" t="s">
        <v>85</v>
      </c>
      <c r="AY234" s="18" t="s">
        <v>155</v>
      </c>
      <c r="BE234" s="184">
        <f>IF(N234="základní",J234,0)</f>
        <v>0</v>
      </c>
      <c r="BF234" s="184">
        <f>IF(N234="snížená",J234,0)</f>
        <v>0</v>
      </c>
      <c r="BG234" s="184">
        <f>IF(N234="zákl. přenesená",J234,0)</f>
        <v>0</v>
      </c>
      <c r="BH234" s="184">
        <f>IF(N234="sníž. přenesená",J234,0)</f>
        <v>0</v>
      </c>
      <c r="BI234" s="184">
        <f>IF(N234="nulová",J234,0)</f>
        <v>0</v>
      </c>
      <c r="BJ234" s="18" t="s">
        <v>83</v>
      </c>
      <c r="BK234" s="184">
        <f>ROUND(I234*H234,2)</f>
        <v>0</v>
      </c>
      <c r="BL234" s="18" t="s">
        <v>189</v>
      </c>
      <c r="BM234" s="183" t="s">
        <v>664</v>
      </c>
    </row>
    <row r="235" s="2" customFormat="1">
      <c r="A235" s="38"/>
      <c r="B235" s="39"/>
      <c r="C235" s="38"/>
      <c r="D235" s="185" t="s">
        <v>165</v>
      </c>
      <c r="E235" s="38"/>
      <c r="F235" s="186" t="s">
        <v>447</v>
      </c>
      <c r="G235" s="38"/>
      <c r="H235" s="38"/>
      <c r="I235" s="187"/>
      <c r="J235" s="38"/>
      <c r="K235" s="38"/>
      <c r="L235" s="39"/>
      <c r="M235" s="188"/>
      <c r="N235" s="189"/>
      <c r="O235" s="77"/>
      <c r="P235" s="77"/>
      <c r="Q235" s="77"/>
      <c r="R235" s="77"/>
      <c r="S235" s="77"/>
      <c r="T235" s="78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8" t="s">
        <v>165</v>
      </c>
      <c r="AU235" s="18" t="s">
        <v>85</v>
      </c>
    </row>
    <row r="236" s="2" customFormat="1" ht="33" customHeight="1">
      <c r="A236" s="38"/>
      <c r="B236" s="171"/>
      <c r="C236" s="172" t="s">
        <v>448</v>
      </c>
      <c r="D236" s="172" t="s">
        <v>158</v>
      </c>
      <c r="E236" s="173" t="s">
        <v>444</v>
      </c>
      <c r="F236" s="174" t="s">
        <v>445</v>
      </c>
      <c r="G236" s="175" t="s">
        <v>221</v>
      </c>
      <c r="H236" s="176">
        <v>74.390000000000001</v>
      </c>
      <c r="I236" s="177"/>
      <c r="J236" s="178">
        <f>ROUND(I236*H236,2)</f>
        <v>0</v>
      </c>
      <c r="K236" s="174" t="s">
        <v>162</v>
      </c>
      <c r="L236" s="39"/>
      <c r="M236" s="179" t="s">
        <v>1</v>
      </c>
      <c r="N236" s="180" t="s">
        <v>40</v>
      </c>
      <c r="O236" s="77"/>
      <c r="P236" s="181">
        <f>O236*H236</f>
        <v>0</v>
      </c>
      <c r="Q236" s="181">
        <v>0.0058399999999999997</v>
      </c>
      <c r="R236" s="181">
        <f>Q236*H236</f>
        <v>0.43443759999999998</v>
      </c>
      <c r="S236" s="181">
        <v>0</v>
      </c>
      <c r="T236" s="182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183" t="s">
        <v>189</v>
      </c>
      <c r="AT236" s="183" t="s">
        <v>158</v>
      </c>
      <c r="AU236" s="183" t="s">
        <v>85</v>
      </c>
      <c r="AY236" s="18" t="s">
        <v>155</v>
      </c>
      <c r="BE236" s="184">
        <f>IF(N236="základní",J236,0)</f>
        <v>0</v>
      </c>
      <c r="BF236" s="184">
        <f>IF(N236="snížená",J236,0)</f>
        <v>0</v>
      </c>
      <c r="BG236" s="184">
        <f>IF(N236="zákl. přenesená",J236,0)</f>
        <v>0</v>
      </c>
      <c r="BH236" s="184">
        <f>IF(N236="sníž. přenesená",J236,0)</f>
        <v>0</v>
      </c>
      <c r="BI236" s="184">
        <f>IF(N236="nulová",J236,0)</f>
        <v>0</v>
      </c>
      <c r="BJ236" s="18" t="s">
        <v>83</v>
      </c>
      <c r="BK236" s="184">
        <f>ROUND(I236*H236,2)</f>
        <v>0</v>
      </c>
      <c r="BL236" s="18" t="s">
        <v>189</v>
      </c>
      <c r="BM236" s="183" t="s">
        <v>665</v>
      </c>
    </row>
    <row r="237" s="2" customFormat="1">
      <c r="A237" s="38"/>
      <c r="B237" s="39"/>
      <c r="C237" s="38"/>
      <c r="D237" s="185" t="s">
        <v>165</v>
      </c>
      <c r="E237" s="38"/>
      <c r="F237" s="186" t="s">
        <v>447</v>
      </c>
      <c r="G237" s="38"/>
      <c r="H237" s="38"/>
      <c r="I237" s="187"/>
      <c r="J237" s="38"/>
      <c r="K237" s="38"/>
      <c r="L237" s="39"/>
      <c r="M237" s="188"/>
      <c r="N237" s="189"/>
      <c r="O237" s="77"/>
      <c r="P237" s="77"/>
      <c r="Q237" s="77"/>
      <c r="R237" s="77"/>
      <c r="S237" s="77"/>
      <c r="T237" s="78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8" t="s">
        <v>165</v>
      </c>
      <c r="AU237" s="18" t="s">
        <v>85</v>
      </c>
    </row>
    <row r="238" s="2" customFormat="1" ht="24.15" customHeight="1">
      <c r="A238" s="38"/>
      <c r="B238" s="171"/>
      <c r="C238" s="172" t="s">
        <v>454</v>
      </c>
      <c r="D238" s="172" t="s">
        <v>158</v>
      </c>
      <c r="E238" s="173" t="s">
        <v>666</v>
      </c>
      <c r="F238" s="174" t="s">
        <v>667</v>
      </c>
      <c r="G238" s="175" t="s">
        <v>213</v>
      </c>
      <c r="H238" s="176">
        <v>3</v>
      </c>
      <c r="I238" s="177"/>
      <c r="J238" s="178">
        <f>ROUND(I238*H238,2)</f>
        <v>0</v>
      </c>
      <c r="K238" s="174" t="s">
        <v>1</v>
      </c>
      <c r="L238" s="39"/>
      <c r="M238" s="179" t="s">
        <v>1</v>
      </c>
      <c r="N238" s="180" t="s">
        <v>40</v>
      </c>
      <c r="O238" s="77"/>
      <c r="P238" s="181">
        <f>O238*H238</f>
        <v>0</v>
      </c>
      <c r="Q238" s="181">
        <v>0</v>
      </c>
      <c r="R238" s="181">
        <f>Q238*H238</f>
        <v>0</v>
      </c>
      <c r="S238" s="181">
        <v>0</v>
      </c>
      <c r="T238" s="182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183" t="s">
        <v>189</v>
      </c>
      <c r="AT238" s="183" t="s">
        <v>158</v>
      </c>
      <c r="AU238" s="183" t="s">
        <v>85</v>
      </c>
      <c r="AY238" s="18" t="s">
        <v>155</v>
      </c>
      <c r="BE238" s="184">
        <f>IF(N238="základní",J238,0)</f>
        <v>0</v>
      </c>
      <c r="BF238" s="184">
        <f>IF(N238="snížená",J238,0)</f>
        <v>0</v>
      </c>
      <c r="BG238" s="184">
        <f>IF(N238="zákl. přenesená",J238,0)</f>
        <v>0</v>
      </c>
      <c r="BH238" s="184">
        <f>IF(N238="sníž. přenesená",J238,0)</f>
        <v>0</v>
      </c>
      <c r="BI238" s="184">
        <f>IF(N238="nulová",J238,0)</f>
        <v>0</v>
      </c>
      <c r="BJ238" s="18" t="s">
        <v>83</v>
      </c>
      <c r="BK238" s="184">
        <f>ROUND(I238*H238,2)</f>
        <v>0</v>
      </c>
      <c r="BL238" s="18" t="s">
        <v>189</v>
      </c>
      <c r="BM238" s="183" t="s">
        <v>668</v>
      </c>
    </row>
    <row r="239" s="15" customFormat="1">
      <c r="A239" s="15"/>
      <c r="B239" s="211"/>
      <c r="C239" s="15"/>
      <c r="D239" s="191" t="s">
        <v>192</v>
      </c>
      <c r="E239" s="212" t="s">
        <v>1</v>
      </c>
      <c r="F239" s="213" t="s">
        <v>669</v>
      </c>
      <c r="G239" s="15"/>
      <c r="H239" s="212" t="s">
        <v>1</v>
      </c>
      <c r="I239" s="214"/>
      <c r="J239" s="15"/>
      <c r="K239" s="15"/>
      <c r="L239" s="211"/>
      <c r="M239" s="215"/>
      <c r="N239" s="216"/>
      <c r="O239" s="216"/>
      <c r="P239" s="216"/>
      <c r="Q239" s="216"/>
      <c r="R239" s="216"/>
      <c r="S239" s="216"/>
      <c r="T239" s="217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12" t="s">
        <v>192</v>
      </c>
      <c r="AU239" s="212" t="s">
        <v>85</v>
      </c>
      <c r="AV239" s="15" t="s">
        <v>83</v>
      </c>
      <c r="AW239" s="15" t="s">
        <v>31</v>
      </c>
      <c r="AX239" s="15" t="s">
        <v>75</v>
      </c>
      <c r="AY239" s="212" t="s">
        <v>155</v>
      </c>
    </row>
    <row r="240" s="13" customFormat="1">
      <c r="A240" s="13"/>
      <c r="B240" s="190"/>
      <c r="C240" s="13"/>
      <c r="D240" s="191" t="s">
        <v>192</v>
      </c>
      <c r="E240" s="192" t="s">
        <v>1</v>
      </c>
      <c r="F240" s="193" t="s">
        <v>171</v>
      </c>
      <c r="G240" s="13"/>
      <c r="H240" s="194">
        <v>3</v>
      </c>
      <c r="I240" s="195"/>
      <c r="J240" s="13"/>
      <c r="K240" s="13"/>
      <c r="L240" s="190"/>
      <c r="M240" s="196"/>
      <c r="N240" s="197"/>
      <c r="O240" s="197"/>
      <c r="P240" s="197"/>
      <c r="Q240" s="197"/>
      <c r="R240" s="197"/>
      <c r="S240" s="197"/>
      <c r="T240" s="19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92" t="s">
        <v>192</v>
      </c>
      <c r="AU240" s="192" t="s">
        <v>85</v>
      </c>
      <c r="AV240" s="13" t="s">
        <v>85</v>
      </c>
      <c r="AW240" s="13" t="s">
        <v>31</v>
      </c>
      <c r="AX240" s="13" t="s">
        <v>83</v>
      </c>
      <c r="AY240" s="192" t="s">
        <v>155</v>
      </c>
    </row>
    <row r="241" s="2" customFormat="1" ht="24.15" customHeight="1">
      <c r="A241" s="38"/>
      <c r="B241" s="171"/>
      <c r="C241" s="172" t="s">
        <v>461</v>
      </c>
      <c r="D241" s="172" t="s">
        <v>158</v>
      </c>
      <c r="E241" s="173" t="s">
        <v>455</v>
      </c>
      <c r="F241" s="174" t="s">
        <v>456</v>
      </c>
      <c r="G241" s="175" t="s">
        <v>161</v>
      </c>
      <c r="H241" s="176">
        <v>0.69999999999999996</v>
      </c>
      <c r="I241" s="177"/>
      <c r="J241" s="178">
        <f>ROUND(I241*H241,2)</f>
        <v>0</v>
      </c>
      <c r="K241" s="174" t="s">
        <v>162</v>
      </c>
      <c r="L241" s="39"/>
      <c r="M241" s="179" t="s">
        <v>1</v>
      </c>
      <c r="N241" s="180" t="s">
        <v>40</v>
      </c>
      <c r="O241" s="77"/>
      <c r="P241" s="181">
        <f>O241*H241</f>
        <v>0</v>
      </c>
      <c r="Q241" s="181">
        <v>0</v>
      </c>
      <c r="R241" s="181">
        <f>Q241*H241</f>
        <v>0</v>
      </c>
      <c r="S241" s="181">
        <v>0</v>
      </c>
      <c r="T241" s="182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183" t="s">
        <v>189</v>
      </c>
      <c r="AT241" s="183" t="s">
        <v>158</v>
      </c>
      <c r="AU241" s="183" t="s">
        <v>85</v>
      </c>
      <c r="AY241" s="18" t="s">
        <v>155</v>
      </c>
      <c r="BE241" s="184">
        <f>IF(N241="základní",J241,0)</f>
        <v>0</v>
      </c>
      <c r="BF241" s="184">
        <f>IF(N241="snížená",J241,0)</f>
        <v>0</v>
      </c>
      <c r="BG241" s="184">
        <f>IF(N241="zákl. přenesená",J241,0)</f>
        <v>0</v>
      </c>
      <c r="BH241" s="184">
        <f>IF(N241="sníž. přenesená",J241,0)</f>
        <v>0</v>
      </c>
      <c r="BI241" s="184">
        <f>IF(N241="nulová",J241,0)</f>
        <v>0</v>
      </c>
      <c r="BJ241" s="18" t="s">
        <v>83</v>
      </c>
      <c r="BK241" s="184">
        <f>ROUND(I241*H241,2)</f>
        <v>0</v>
      </c>
      <c r="BL241" s="18" t="s">
        <v>189</v>
      </c>
      <c r="BM241" s="183" t="s">
        <v>457</v>
      </c>
    </row>
    <row r="242" s="2" customFormat="1">
      <c r="A242" s="38"/>
      <c r="B242" s="39"/>
      <c r="C242" s="38"/>
      <c r="D242" s="185" t="s">
        <v>165</v>
      </c>
      <c r="E242" s="38"/>
      <c r="F242" s="186" t="s">
        <v>458</v>
      </c>
      <c r="G242" s="38"/>
      <c r="H242" s="38"/>
      <c r="I242" s="187"/>
      <c r="J242" s="38"/>
      <c r="K242" s="38"/>
      <c r="L242" s="39"/>
      <c r="M242" s="188"/>
      <c r="N242" s="189"/>
      <c r="O242" s="77"/>
      <c r="P242" s="77"/>
      <c r="Q242" s="77"/>
      <c r="R242" s="77"/>
      <c r="S242" s="77"/>
      <c r="T242" s="78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8" t="s">
        <v>165</v>
      </c>
      <c r="AU242" s="18" t="s">
        <v>85</v>
      </c>
    </row>
    <row r="243" s="12" customFormat="1" ht="22.8" customHeight="1">
      <c r="A243" s="12"/>
      <c r="B243" s="158"/>
      <c r="C243" s="12"/>
      <c r="D243" s="159" t="s">
        <v>74</v>
      </c>
      <c r="E243" s="169" t="s">
        <v>459</v>
      </c>
      <c r="F243" s="169" t="s">
        <v>460</v>
      </c>
      <c r="G243" s="12"/>
      <c r="H243" s="12"/>
      <c r="I243" s="161"/>
      <c r="J243" s="170">
        <f>BK243</f>
        <v>0</v>
      </c>
      <c r="K243" s="12"/>
      <c r="L243" s="158"/>
      <c r="M243" s="163"/>
      <c r="N243" s="164"/>
      <c r="O243" s="164"/>
      <c r="P243" s="165">
        <f>SUM(P244:P254)</f>
        <v>0</v>
      </c>
      <c r="Q243" s="164"/>
      <c r="R243" s="165">
        <f>SUM(R244:R254)</f>
        <v>0.59184289999999995</v>
      </c>
      <c r="S243" s="164"/>
      <c r="T243" s="166">
        <f>SUM(T244:T254)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159" t="s">
        <v>85</v>
      </c>
      <c r="AT243" s="167" t="s">
        <v>74</v>
      </c>
      <c r="AU243" s="167" t="s">
        <v>83</v>
      </c>
      <c r="AY243" s="159" t="s">
        <v>155</v>
      </c>
      <c r="BK243" s="168">
        <f>SUM(BK244:BK254)</f>
        <v>0</v>
      </c>
    </row>
    <row r="244" s="2" customFormat="1" ht="24.15" customHeight="1">
      <c r="A244" s="38"/>
      <c r="B244" s="171"/>
      <c r="C244" s="172" t="s">
        <v>471</v>
      </c>
      <c r="D244" s="172" t="s">
        <v>158</v>
      </c>
      <c r="E244" s="173" t="s">
        <v>462</v>
      </c>
      <c r="F244" s="174" t="s">
        <v>463</v>
      </c>
      <c r="G244" s="175" t="s">
        <v>188</v>
      </c>
      <c r="H244" s="176">
        <v>36.109999999999999</v>
      </c>
      <c r="I244" s="177"/>
      <c r="J244" s="178">
        <f>ROUND(I244*H244,2)</f>
        <v>0</v>
      </c>
      <c r="K244" s="174" t="s">
        <v>162</v>
      </c>
      <c r="L244" s="39"/>
      <c r="M244" s="179" t="s">
        <v>1</v>
      </c>
      <c r="N244" s="180" t="s">
        <v>40</v>
      </c>
      <c r="O244" s="77"/>
      <c r="P244" s="181">
        <f>O244*H244</f>
        <v>0</v>
      </c>
      <c r="Q244" s="181">
        <v>0</v>
      </c>
      <c r="R244" s="181">
        <f>Q244*H244</f>
        <v>0</v>
      </c>
      <c r="S244" s="181">
        <v>0</v>
      </c>
      <c r="T244" s="182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183" t="s">
        <v>189</v>
      </c>
      <c r="AT244" s="183" t="s">
        <v>158</v>
      </c>
      <c r="AU244" s="183" t="s">
        <v>85</v>
      </c>
      <c r="AY244" s="18" t="s">
        <v>155</v>
      </c>
      <c r="BE244" s="184">
        <f>IF(N244="základní",J244,0)</f>
        <v>0</v>
      </c>
      <c r="BF244" s="184">
        <f>IF(N244="snížená",J244,0)</f>
        <v>0</v>
      </c>
      <c r="BG244" s="184">
        <f>IF(N244="zákl. přenesená",J244,0)</f>
        <v>0</v>
      </c>
      <c r="BH244" s="184">
        <f>IF(N244="sníž. přenesená",J244,0)</f>
        <v>0</v>
      </c>
      <c r="BI244" s="184">
        <f>IF(N244="nulová",J244,0)</f>
        <v>0</v>
      </c>
      <c r="BJ244" s="18" t="s">
        <v>83</v>
      </c>
      <c r="BK244" s="184">
        <f>ROUND(I244*H244,2)</f>
        <v>0</v>
      </c>
      <c r="BL244" s="18" t="s">
        <v>189</v>
      </c>
      <c r="BM244" s="183" t="s">
        <v>464</v>
      </c>
    </row>
    <row r="245" s="2" customFormat="1">
      <c r="A245" s="38"/>
      <c r="B245" s="39"/>
      <c r="C245" s="38"/>
      <c r="D245" s="185" t="s">
        <v>165</v>
      </c>
      <c r="E245" s="38"/>
      <c r="F245" s="186" t="s">
        <v>465</v>
      </c>
      <c r="G245" s="38"/>
      <c r="H245" s="38"/>
      <c r="I245" s="187"/>
      <c r="J245" s="38"/>
      <c r="K245" s="38"/>
      <c r="L245" s="39"/>
      <c r="M245" s="188"/>
      <c r="N245" s="189"/>
      <c r="O245" s="77"/>
      <c r="P245" s="77"/>
      <c r="Q245" s="77"/>
      <c r="R245" s="77"/>
      <c r="S245" s="77"/>
      <c r="T245" s="78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8" t="s">
        <v>165</v>
      </c>
      <c r="AU245" s="18" t="s">
        <v>85</v>
      </c>
    </row>
    <row r="246" s="13" customFormat="1">
      <c r="A246" s="13"/>
      <c r="B246" s="190"/>
      <c r="C246" s="13"/>
      <c r="D246" s="191" t="s">
        <v>192</v>
      </c>
      <c r="E246" s="192" t="s">
        <v>1</v>
      </c>
      <c r="F246" s="193" t="s">
        <v>670</v>
      </c>
      <c r="G246" s="13"/>
      <c r="H246" s="194">
        <v>33.479999999999997</v>
      </c>
      <c r="I246" s="195"/>
      <c r="J246" s="13"/>
      <c r="K246" s="13"/>
      <c r="L246" s="190"/>
      <c r="M246" s="196"/>
      <c r="N246" s="197"/>
      <c r="O246" s="197"/>
      <c r="P246" s="197"/>
      <c r="Q246" s="197"/>
      <c r="R246" s="197"/>
      <c r="S246" s="197"/>
      <c r="T246" s="19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192" t="s">
        <v>192</v>
      </c>
      <c r="AU246" s="192" t="s">
        <v>85</v>
      </c>
      <c r="AV246" s="13" t="s">
        <v>85</v>
      </c>
      <c r="AW246" s="13" t="s">
        <v>31</v>
      </c>
      <c r="AX246" s="13" t="s">
        <v>75</v>
      </c>
      <c r="AY246" s="192" t="s">
        <v>155</v>
      </c>
    </row>
    <row r="247" s="13" customFormat="1">
      <c r="A247" s="13"/>
      <c r="B247" s="190"/>
      <c r="C247" s="13"/>
      <c r="D247" s="191" t="s">
        <v>192</v>
      </c>
      <c r="E247" s="192" t="s">
        <v>1</v>
      </c>
      <c r="F247" s="193" t="s">
        <v>671</v>
      </c>
      <c r="G247" s="13"/>
      <c r="H247" s="194">
        <v>2.6299999999999999</v>
      </c>
      <c r="I247" s="195"/>
      <c r="J247" s="13"/>
      <c r="K247" s="13"/>
      <c r="L247" s="190"/>
      <c r="M247" s="196"/>
      <c r="N247" s="197"/>
      <c r="O247" s="197"/>
      <c r="P247" s="197"/>
      <c r="Q247" s="197"/>
      <c r="R247" s="197"/>
      <c r="S247" s="197"/>
      <c r="T247" s="19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92" t="s">
        <v>192</v>
      </c>
      <c r="AU247" s="192" t="s">
        <v>85</v>
      </c>
      <c r="AV247" s="13" t="s">
        <v>85</v>
      </c>
      <c r="AW247" s="13" t="s">
        <v>31</v>
      </c>
      <c r="AX247" s="13" t="s">
        <v>75</v>
      </c>
      <c r="AY247" s="192" t="s">
        <v>155</v>
      </c>
    </row>
    <row r="248" s="14" customFormat="1">
      <c r="A248" s="14"/>
      <c r="B248" s="199"/>
      <c r="C248" s="14"/>
      <c r="D248" s="191" t="s">
        <v>192</v>
      </c>
      <c r="E248" s="200" t="s">
        <v>1</v>
      </c>
      <c r="F248" s="201" t="s">
        <v>194</v>
      </c>
      <c r="G248" s="14"/>
      <c r="H248" s="202">
        <v>36.109999999999999</v>
      </c>
      <c r="I248" s="203"/>
      <c r="J248" s="14"/>
      <c r="K248" s="14"/>
      <c r="L248" s="199"/>
      <c r="M248" s="204"/>
      <c r="N248" s="205"/>
      <c r="O248" s="205"/>
      <c r="P248" s="205"/>
      <c r="Q248" s="205"/>
      <c r="R248" s="205"/>
      <c r="S248" s="205"/>
      <c r="T248" s="206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00" t="s">
        <v>192</v>
      </c>
      <c r="AU248" s="200" t="s">
        <v>85</v>
      </c>
      <c r="AV248" s="14" t="s">
        <v>163</v>
      </c>
      <c r="AW248" s="14" t="s">
        <v>31</v>
      </c>
      <c r="AX248" s="14" t="s">
        <v>83</v>
      </c>
      <c r="AY248" s="200" t="s">
        <v>155</v>
      </c>
    </row>
    <row r="249" s="2" customFormat="1" ht="21.75" customHeight="1">
      <c r="A249" s="38"/>
      <c r="B249" s="171"/>
      <c r="C249" s="218" t="s">
        <v>476</v>
      </c>
      <c r="D249" s="218" t="s">
        <v>244</v>
      </c>
      <c r="E249" s="219" t="s">
        <v>472</v>
      </c>
      <c r="F249" s="220" t="s">
        <v>473</v>
      </c>
      <c r="G249" s="221" t="s">
        <v>188</v>
      </c>
      <c r="H249" s="222">
        <v>39.720999999999997</v>
      </c>
      <c r="I249" s="223"/>
      <c r="J249" s="224">
        <f>ROUND(I249*H249,2)</f>
        <v>0</v>
      </c>
      <c r="K249" s="220" t="s">
        <v>162</v>
      </c>
      <c r="L249" s="225"/>
      <c r="M249" s="226" t="s">
        <v>1</v>
      </c>
      <c r="N249" s="227" t="s">
        <v>40</v>
      </c>
      <c r="O249" s="77"/>
      <c r="P249" s="181">
        <f>O249*H249</f>
        <v>0</v>
      </c>
      <c r="Q249" s="181">
        <v>0.0149</v>
      </c>
      <c r="R249" s="181">
        <f>Q249*H249</f>
        <v>0.59184289999999995</v>
      </c>
      <c r="S249" s="181">
        <v>0</v>
      </c>
      <c r="T249" s="182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183" t="s">
        <v>298</v>
      </c>
      <c r="AT249" s="183" t="s">
        <v>244</v>
      </c>
      <c r="AU249" s="183" t="s">
        <v>85</v>
      </c>
      <c r="AY249" s="18" t="s">
        <v>155</v>
      </c>
      <c r="BE249" s="184">
        <f>IF(N249="základní",J249,0)</f>
        <v>0</v>
      </c>
      <c r="BF249" s="184">
        <f>IF(N249="snížená",J249,0)</f>
        <v>0</v>
      </c>
      <c r="BG249" s="184">
        <f>IF(N249="zákl. přenesená",J249,0)</f>
        <v>0</v>
      </c>
      <c r="BH249" s="184">
        <f>IF(N249="sníž. přenesená",J249,0)</f>
        <v>0</v>
      </c>
      <c r="BI249" s="184">
        <f>IF(N249="nulová",J249,0)</f>
        <v>0</v>
      </c>
      <c r="BJ249" s="18" t="s">
        <v>83</v>
      </c>
      <c r="BK249" s="184">
        <f>ROUND(I249*H249,2)</f>
        <v>0</v>
      </c>
      <c r="BL249" s="18" t="s">
        <v>189</v>
      </c>
      <c r="BM249" s="183" t="s">
        <v>474</v>
      </c>
    </row>
    <row r="250" s="13" customFormat="1">
      <c r="A250" s="13"/>
      <c r="B250" s="190"/>
      <c r="C250" s="13"/>
      <c r="D250" s="191" t="s">
        <v>192</v>
      </c>
      <c r="E250" s="13"/>
      <c r="F250" s="193" t="s">
        <v>672</v>
      </c>
      <c r="G250" s="13"/>
      <c r="H250" s="194">
        <v>39.720999999999997</v>
      </c>
      <c r="I250" s="195"/>
      <c r="J250" s="13"/>
      <c r="K250" s="13"/>
      <c r="L250" s="190"/>
      <c r="M250" s="196"/>
      <c r="N250" s="197"/>
      <c r="O250" s="197"/>
      <c r="P250" s="197"/>
      <c r="Q250" s="197"/>
      <c r="R250" s="197"/>
      <c r="S250" s="197"/>
      <c r="T250" s="19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192" t="s">
        <v>192</v>
      </c>
      <c r="AU250" s="192" t="s">
        <v>85</v>
      </c>
      <c r="AV250" s="13" t="s">
        <v>85</v>
      </c>
      <c r="AW250" s="13" t="s">
        <v>3</v>
      </c>
      <c r="AX250" s="13" t="s">
        <v>83</v>
      </c>
      <c r="AY250" s="192" t="s">
        <v>155</v>
      </c>
    </row>
    <row r="251" s="2" customFormat="1" ht="16.5" customHeight="1">
      <c r="A251" s="38"/>
      <c r="B251" s="171"/>
      <c r="C251" s="172" t="s">
        <v>481</v>
      </c>
      <c r="D251" s="172" t="s">
        <v>158</v>
      </c>
      <c r="E251" s="173" t="s">
        <v>477</v>
      </c>
      <c r="F251" s="174" t="s">
        <v>478</v>
      </c>
      <c r="G251" s="175" t="s">
        <v>362</v>
      </c>
      <c r="H251" s="176">
        <v>0.75600000000000001</v>
      </c>
      <c r="I251" s="177"/>
      <c r="J251" s="178">
        <f>ROUND(I251*H251,2)</f>
        <v>0</v>
      </c>
      <c r="K251" s="174" t="s">
        <v>1</v>
      </c>
      <c r="L251" s="39"/>
      <c r="M251" s="179" t="s">
        <v>1</v>
      </c>
      <c r="N251" s="180" t="s">
        <v>40</v>
      </c>
      <c r="O251" s="77"/>
      <c r="P251" s="181">
        <f>O251*H251</f>
        <v>0</v>
      </c>
      <c r="Q251" s="181">
        <v>0</v>
      </c>
      <c r="R251" s="181">
        <f>Q251*H251</f>
        <v>0</v>
      </c>
      <c r="S251" s="181">
        <v>0</v>
      </c>
      <c r="T251" s="182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183" t="s">
        <v>189</v>
      </c>
      <c r="AT251" s="183" t="s">
        <v>158</v>
      </c>
      <c r="AU251" s="183" t="s">
        <v>85</v>
      </c>
      <c r="AY251" s="18" t="s">
        <v>155</v>
      </c>
      <c r="BE251" s="184">
        <f>IF(N251="základní",J251,0)</f>
        <v>0</v>
      </c>
      <c r="BF251" s="184">
        <f>IF(N251="snížená",J251,0)</f>
        <v>0</v>
      </c>
      <c r="BG251" s="184">
        <f>IF(N251="zákl. přenesená",J251,0)</f>
        <v>0</v>
      </c>
      <c r="BH251" s="184">
        <f>IF(N251="sníž. přenesená",J251,0)</f>
        <v>0</v>
      </c>
      <c r="BI251" s="184">
        <f>IF(N251="nulová",J251,0)</f>
        <v>0</v>
      </c>
      <c r="BJ251" s="18" t="s">
        <v>83</v>
      </c>
      <c r="BK251" s="184">
        <f>ROUND(I251*H251,2)</f>
        <v>0</v>
      </c>
      <c r="BL251" s="18" t="s">
        <v>189</v>
      </c>
      <c r="BM251" s="183" t="s">
        <v>479</v>
      </c>
    </row>
    <row r="252" s="13" customFormat="1">
      <c r="A252" s="13"/>
      <c r="B252" s="190"/>
      <c r="C252" s="13"/>
      <c r="D252" s="191" t="s">
        <v>192</v>
      </c>
      <c r="E252" s="192" t="s">
        <v>1</v>
      </c>
      <c r="F252" s="193" t="s">
        <v>673</v>
      </c>
      <c r="G252" s="13"/>
      <c r="H252" s="194">
        <v>0.75600000000000001</v>
      </c>
      <c r="I252" s="195"/>
      <c r="J252" s="13"/>
      <c r="K252" s="13"/>
      <c r="L252" s="190"/>
      <c r="M252" s="196"/>
      <c r="N252" s="197"/>
      <c r="O252" s="197"/>
      <c r="P252" s="197"/>
      <c r="Q252" s="197"/>
      <c r="R252" s="197"/>
      <c r="S252" s="197"/>
      <c r="T252" s="19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92" t="s">
        <v>192</v>
      </c>
      <c r="AU252" s="192" t="s">
        <v>85</v>
      </c>
      <c r="AV252" s="13" t="s">
        <v>85</v>
      </c>
      <c r="AW252" s="13" t="s">
        <v>31</v>
      </c>
      <c r="AX252" s="13" t="s">
        <v>83</v>
      </c>
      <c r="AY252" s="192" t="s">
        <v>155</v>
      </c>
    </row>
    <row r="253" s="2" customFormat="1" ht="24.15" customHeight="1">
      <c r="A253" s="38"/>
      <c r="B253" s="171"/>
      <c r="C253" s="172" t="s">
        <v>490</v>
      </c>
      <c r="D253" s="172" t="s">
        <v>158</v>
      </c>
      <c r="E253" s="173" t="s">
        <v>482</v>
      </c>
      <c r="F253" s="174" t="s">
        <v>483</v>
      </c>
      <c r="G253" s="175" t="s">
        <v>161</v>
      </c>
      <c r="H253" s="176">
        <v>0.59199999999999997</v>
      </c>
      <c r="I253" s="177"/>
      <c r="J253" s="178">
        <f>ROUND(I253*H253,2)</f>
        <v>0</v>
      </c>
      <c r="K253" s="174" t="s">
        <v>162</v>
      </c>
      <c r="L253" s="39"/>
      <c r="M253" s="179" t="s">
        <v>1</v>
      </c>
      <c r="N253" s="180" t="s">
        <v>40</v>
      </c>
      <c r="O253" s="77"/>
      <c r="P253" s="181">
        <f>O253*H253</f>
        <v>0</v>
      </c>
      <c r="Q253" s="181">
        <v>0</v>
      </c>
      <c r="R253" s="181">
        <f>Q253*H253</f>
        <v>0</v>
      </c>
      <c r="S253" s="181">
        <v>0</v>
      </c>
      <c r="T253" s="182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183" t="s">
        <v>189</v>
      </c>
      <c r="AT253" s="183" t="s">
        <v>158</v>
      </c>
      <c r="AU253" s="183" t="s">
        <v>85</v>
      </c>
      <c r="AY253" s="18" t="s">
        <v>155</v>
      </c>
      <c r="BE253" s="184">
        <f>IF(N253="základní",J253,0)</f>
        <v>0</v>
      </c>
      <c r="BF253" s="184">
        <f>IF(N253="snížená",J253,0)</f>
        <v>0</v>
      </c>
      <c r="BG253" s="184">
        <f>IF(N253="zákl. přenesená",J253,0)</f>
        <v>0</v>
      </c>
      <c r="BH253" s="184">
        <f>IF(N253="sníž. přenesená",J253,0)</f>
        <v>0</v>
      </c>
      <c r="BI253" s="184">
        <f>IF(N253="nulová",J253,0)</f>
        <v>0</v>
      </c>
      <c r="BJ253" s="18" t="s">
        <v>83</v>
      </c>
      <c r="BK253" s="184">
        <f>ROUND(I253*H253,2)</f>
        <v>0</v>
      </c>
      <c r="BL253" s="18" t="s">
        <v>189</v>
      </c>
      <c r="BM253" s="183" t="s">
        <v>484</v>
      </c>
    </row>
    <row r="254" s="2" customFormat="1">
      <c r="A254" s="38"/>
      <c r="B254" s="39"/>
      <c r="C254" s="38"/>
      <c r="D254" s="185" t="s">
        <v>165</v>
      </c>
      <c r="E254" s="38"/>
      <c r="F254" s="186" t="s">
        <v>485</v>
      </c>
      <c r="G254" s="38"/>
      <c r="H254" s="38"/>
      <c r="I254" s="187"/>
      <c r="J254" s="38"/>
      <c r="K254" s="38"/>
      <c r="L254" s="39"/>
      <c r="M254" s="188"/>
      <c r="N254" s="189"/>
      <c r="O254" s="77"/>
      <c r="P254" s="77"/>
      <c r="Q254" s="77"/>
      <c r="R254" s="77"/>
      <c r="S254" s="77"/>
      <c r="T254" s="78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8" t="s">
        <v>165</v>
      </c>
      <c r="AU254" s="18" t="s">
        <v>85</v>
      </c>
    </row>
    <row r="255" s="12" customFormat="1" ht="25.92" customHeight="1">
      <c r="A255" s="12"/>
      <c r="B255" s="158"/>
      <c r="C255" s="12"/>
      <c r="D255" s="159" t="s">
        <v>74</v>
      </c>
      <c r="E255" s="160" t="s">
        <v>244</v>
      </c>
      <c r="F255" s="160" t="s">
        <v>245</v>
      </c>
      <c r="G255" s="12"/>
      <c r="H255" s="12"/>
      <c r="I255" s="161"/>
      <c r="J255" s="162">
        <f>BK255</f>
        <v>0</v>
      </c>
      <c r="K255" s="12"/>
      <c r="L255" s="158"/>
      <c r="M255" s="163"/>
      <c r="N255" s="164"/>
      <c r="O255" s="164"/>
      <c r="P255" s="165">
        <v>0</v>
      </c>
      <c r="Q255" s="164"/>
      <c r="R255" s="165">
        <v>0</v>
      </c>
      <c r="S255" s="164"/>
      <c r="T255" s="166"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159" t="s">
        <v>171</v>
      </c>
      <c r="AT255" s="167" t="s">
        <v>74</v>
      </c>
      <c r="AU255" s="167" t="s">
        <v>75</v>
      </c>
      <c r="AY255" s="159" t="s">
        <v>155</v>
      </c>
      <c r="BK255" s="168">
        <v>0</v>
      </c>
    </row>
    <row r="256" s="12" customFormat="1" ht="25.92" customHeight="1">
      <c r="A256" s="12"/>
      <c r="B256" s="158"/>
      <c r="C256" s="12"/>
      <c r="D256" s="159" t="s">
        <v>74</v>
      </c>
      <c r="E256" s="160" t="s">
        <v>486</v>
      </c>
      <c r="F256" s="160" t="s">
        <v>487</v>
      </c>
      <c r="G256" s="12"/>
      <c r="H256" s="12"/>
      <c r="I256" s="161"/>
      <c r="J256" s="162">
        <f>BK256</f>
        <v>0</v>
      </c>
      <c r="K256" s="12"/>
      <c r="L256" s="158"/>
      <c r="M256" s="163"/>
      <c r="N256" s="164"/>
      <c r="O256" s="164"/>
      <c r="P256" s="165">
        <f>P257</f>
        <v>0</v>
      </c>
      <c r="Q256" s="164"/>
      <c r="R256" s="165">
        <f>R257</f>
        <v>0</v>
      </c>
      <c r="S256" s="164"/>
      <c r="T256" s="166">
        <f>T257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159" t="s">
        <v>185</v>
      </c>
      <c r="AT256" s="167" t="s">
        <v>74</v>
      </c>
      <c r="AU256" s="167" t="s">
        <v>75</v>
      </c>
      <c r="AY256" s="159" t="s">
        <v>155</v>
      </c>
      <c r="BK256" s="168">
        <f>BK257</f>
        <v>0</v>
      </c>
    </row>
    <row r="257" s="12" customFormat="1" ht="22.8" customHeight="1">
      <c r="A257" s="12"/>
      <c r="B257" s="158"/>
      <c r="C257" s="12"/>
      <c r="D257" s="159" t="s">
        <v>74</v>
      </c>
      <c r="E257" s="169" t="s">
        <v>488</v>
      </c>
      <c r="F257" s="169" t="s">
        <v>489</v>
      </c>
      <c r="G257" s="12"/>
      <c r="H257" s="12"/>
      <c r="I257" s="161"/>
      <c r="J257" s="170">
        <f>BK257</f>
        <v>0</v>
      </c>
      <c r="K257" s="12"/>
      <c r="L257" s="158"/>
      <c r="M257" s="163"/>
      <c r="N257" s="164"/>
      <c r="O257" s="164"/>
      <c r="P257" s="165">
        <f>SUM(P258:P269)</f>
        <v>0</v>
      </c>
      <c r="Q257" s="164"/>
      <c r="R257" s="165">
        <f>SUM(R258:R269)</f>
        <v>0</v>
      </c>
      <c r="S257" s="164"/>
      <c r="T257" s="166">
        <f>SUM(T258:T269)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159" t="s">
        <v>185</v>
      </c>
      <c r="AT257" s="167" t="s">
        <v>74</v>
      </c>
      <c r="AU257" s="167" t="s">
        <v>83</v>
      </c>
      <c r="AY257" s="159" t="s">
        <v>155</v>
      </c>
      <c r="BK257" s="168">
        <f>SUM(BK258:BK269)</f>
        <v>0</v>
      </c>
    </row>
    <row r="258" s="2" customFormat="1" ht="16.5" customHeight="1">
      <c r="A258" s="38"/>
      <c r="B258" s="171"/>
      <c r="C258" s="172" t="s">
        <v>497</v>
      </c>
      <c r="D258" s="172" t="s">
        <v>158</v>
      </c>
      <c r="E258" s="173" t="s">
        <v>491</v>
      </c>
      <c r="F258" s="174" t="s">
        <v>492</v>
      </c>
      <c r="G258" s="175" t="s">
        <v>493</v>
      </c>
      <c r="H258" s="176">
        <v>1</v>
      </c>
      <c r="I258" s="177"/>
      <c r="J258" s="178">
        <f>ROUND(I258*H258,2)</f>
        <v>0</v>
      </c>
      <c r="K258" s="174" t="s">
        <v>162</v>
      </c>
      <c r="L258" s="39"/>
      <c r="M258" s="179" t="s">
        <v>1</v>
      </c>
      <c r="N258" s="180" t="s">
        <v>40</v>
      </c>
      <c r="O258" s="77"/>
      <c r="P258" s="181">
        <f>O258*H258</f>
        <v>0</v>
      </c>
      <c r="Q258" s="181">
        <v>0</v>
      </c>
      <c r="R258" s="181">
        <f>Q258*H258</f>
        <v>0</v>
      </c>
      <c r="S258" s="181">
        <v>0</v>
      </c>
      <c r="T258" s="182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183" t="s">
        <v>494</v>
      </c>
      <c r="AT258" s="183" t="s">
        <v>158</v>
      </c>
      <c r="AU258" s="183" t="s">
        <v>85</v>
      </c>
      <c r="AY258" s="18" t="s">
        <v>155</v>
      </c>
      <c r="BE258" s="184">
        <f>IF(N258="základní",J258,0)</f>
        <v>0</v>
      </c>
      <c r="BF258" s="184">
        <f>IF(N258="snížená",J258,0)</f>
        <v>0</v>
      </c>
      <c r="BG258" s="184">
        <f>IF(N258="zákl. přenesená",J258,0)</f>
        <v>0</v>
      </c>
      <c r="BH258" s="184">
        <f>IF(N258="sníž. přenesená",J258,0)</f>
        <v>0</v>
      </c>
      <c r="BI258" s="184">
        <f>IF(N258="nulová",J258,0)</f>
        <v>0</v>
      </c>
      <c r="BJ258" s="18" t="s">
        <v>83</v>
      </c>
      <c r="BK258" s="184">
        <f>ROUND(I258*H258,2)</f>
        <v>0</v>
      </c>
      <c r="BL258" s="18" t="s">
        <v>494</v>
      </c>
      <c r="BM258" s="183" t="s">
        <v>495</v>
      </c>
    </row>
    <row r="259" s="2" customFormat="1">
      <c r="A259" s="38"/>
      <c r="B259" s="39"/>
      <c r="C259" s="38"/>
      <c r="D259" s="185" t="s">
        <v>165</v>
      </c>
      <c r="E259" s="38"/>
      <c r="F259" s="186" t="s">
        <v>496</v>
      </c>
      <c r="G259" s="38"/>
      <c r="H259" s="38"/>
      <c r="I259" s="187"/>
      <c r="J259" s="38"/>
      <c r="K259" s="38"/>
      <c r="L259" s="39"/>
      <c r="M259" s="188"/>
      <c r="N259" s="189"/>
      <c r="O259" s="77"/>
      <c r="P259" s="77"/>
      <c r="Q259" s="77"/>
      <c r="R259" s="77"/>
      <c r="S259" s="77"/>
      <c r="T259" s="78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8" t="s">
        <v>165</v>
      </c>
      <c r="AU259" s="18" t="s">
        <v>85</v>
      </c>
    </row>
    <row r="260" s="2" customFormat="1" ht="37.8" customHeight="1">
      <c r="A260" s="38"/>
      <c r="B260" s="171"/>
      <c r="C260" s="172" t="s">
        <v>501</v>
      </c>
      <c r="D260" s="172" t="s">
        <v>158</v>
      </c>
      <c r="E260" s="173" t="s">
        <v>498</v>
      </c>
      <c r="F260" s="174" t="s">
        <v>499</v>
      </c>
      <c r="G260" s="175" t="s">
        <v>493</v>
      </c>
      <c r="H260" s="176">
        <v>1</v>
      </c>
      <c r="I260" s="177"/>
      <c r="J260" s="178">
        <f>ROUND(I260*H260,2)</f>
        <v>0</v>
      </c>
      <c r="K260" s="174" t="s">
        <v>1</v>
      </c>
      <c r="L260" s="39"/>
      <c r="M260" s="179" t="s">
        <v>1</v>
      </c>
      <c r="N260" s="180" t="s">
        <v>40</v>
      </c>
      <c r="O260" s="77"/>
      <c r="P260" s="181">
        <f>O260*H260</f>
        <v>0</v>
      </c>
      <c r="Q260" s="181">
        <v>0</v>
      </c>
      <c r="R260" s="181">
        <f>Q260*H260</f>
        <v>0</v>
      </c>
      <c r="S260" s="181">
        <v>0</v>
      </c>
      <c r="T260" s="182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183" t="s">
        <v>494</v>
      </c>
      <c r="AT260" s="183" t="s">
        <v>158</v>
      </c>
      <c r="AU260" s="183" t="s">
        <v>85</v>
      </c>
      <c r="AY260" s="18" t="s">
        <v>155</v>
      </c>
      <c r="BE260" s="184">
        <f>IF(N260="základní",J260,0)</f>
        <v>0</v>
      </c>
      <c r="BF260" s="184">
        <f>IF(N260="snížená",J260,0)</f>
        <v>0</v>
      </c>
      <c r="BG260" s="184">
        <f>IF(N260="zákl. přenesená",J260,0)</f>
        <v>0</v>
      </c>
      <c r="BH260" s="184">
        <f>IF(N260="sníž. přenesená",J260,0)</f>
        <v>0</v>
      </c>
      <c r="BI260" s="184">
        <f>IF(N260="nulová",J260,0)</f>
        <v>0</v>
      </c>
      <c r="BJ260" s="18" t="s">
        <v>83</v>
      </c>
      <c r="BK260" s="184">
        <f>ROUND(I260*H260,2)</f>
        <v>0</v>
      </c>
      <c r="BL260" s="18" t="s">
        <v>494</v>
      </c>
      <c r="BM260" s="183" t="s">
        <v>500</v>
      </c>
    </row>
    <row r="261" s="2" customFormat="1" ht="24.15" customHeight="1">
      <c r="A261" s="38"/>
      <c r="B261" s="171"/>
      <c r="C261" s="172" t="s">
        <v>508</v>
      </c>
      <c r="D261" s="172" t="s">
        <v>158</v>
      </c>
      <c r="E261" s="173" t="s">
        <v>674</v>
      </c>
      <c r="F261" s="174" t="s">
        <v>675</v>
      </c>
      <c r="G261" s="175" t="s">
        <v>493</v>
      </c>
      <c r="H261" s="176">
        <v>1</v>
      </c>
      <c r="I261" s="177"/>
      <c r="J261" s="178">
        <f>ROUND(I261*H261,2)</f>
        <v>0</v>
      </c>
      <c r="K261" s="174" t="s">
        <v>1</v>
      </c>
      <c r="L261" s="39"/>
      <c r="M261" s="179" t="s">
        <v>1</v>
      </c>
      <c r="N261" s="180" t="s">
        <v>40</v>
      </c>
      <c r="O261" s="77"/>
      <c r="P261" s="181">
        <f>O261*H261</f>
        <v>0</v>
      </c>
      <c r="Q261" s="181">
        <v>0</v>
      </c>
      <c r="R261" s="181">
        <f>Q261*H261</f>
        <v>0</v>
      </c>
      <c r="S261" s="181">
        <v>0</v>
      </c>
      <c r="T261" s="182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183" t="s">
        <v>494</v>
      </c>
      <c r="AT261" s="183" t="s">
        <v>158</v>
      </c>
      <c r="AU261" s="183" t="s">
        <v>85</v>
      </c>
      <c r="AY261" s="18" t="s">
        <v>155</v>
      </c>
      <c r="BE261" s="184">
        <f>IF(N261="základní",J261,0)</f>
        <v>0</v>
      </c>
      <c r="BF261" s="184">
        <f>IF(N261="snížená",J261,0)</f>
        <v>0</v>
      </c>
      <c r="BG261" s="184">
        <f>IF(N261="zákl. přenesená",J261,0)</f>
        <v>0</v>
      </c>
      <c r="BH261" s="184">
        <f>IF(N261="sníž. přenesená",J261,0)</f>
        <v>0</v>
      </c>
      <c r="BI261" s="184">
        <f>IF(N261="nulová",J261,0)</f>
        <v>0</v>
      </c>
      <c r="BJ261" s="18" t="s">
        <v>83</v>
      </c>
      <c r="BK261" s="184">
        <f>ROUND(I261*H261,2)</f>
        <v>0</v>
      </c>
      <c r="BL261" s="18" t="s">
        <v>494</v>
      </c>
      <c r="BM261" s="183" t="s">
        <v>676</v>
      </c>
    </row>
    <row r="262" s="2" customFormat="1" ht="16.5" customHeight="1">
      <c r="A262" s="38"/>
      <c r="B262" s="171"/>
      <c r="C262" s="172" t="s">
        <v>513</v>
      </c>
      <c r="D262" s="172" t="s">
        <v>158</v>
      </c>
      <c r="E262" s="173" t="s">
        <v>677</v>
      </c>
      <c r="F262" s="174" t="s">
        <v>678</v>
      </c>
      <c r="G262" s="175" t="s">
        <v>493</v>
      </c>
      <c r="H262" s="176">
        <v>1</v>
      </c>
      <c r="I262" s="177"/>
      <c r="J262" s="178">
        <f>ROUND(I262*H262,2)</f>
        <v>0</v>
      </c>
      <c r="K262" s="174" t="s">
        <v>1</v>
      </c>
      <c r="L262" s="39"/>
      <c r="M262" s="179" t="s">
        <v>1</v>
      </c>
      <c r="N262" s="180" t="s">
        <v>40</v>
      </c>
      <c r="O262" s="77"/>
      <c r="P262" s="181">
        <f>O262*H262</f>
        <v>0</v>
      </c>
      <c r="Q262" s="181">
        <v>0</v>
      </c>
      <c r="R262" s="181">
        <f>Q262*H262</f>
        <v>0</v>
      </c>
      <c r="S262" s="181">
        <v>0</v>
      </c>
      <c r="T262" s="182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183" t="s">
        <v>494</v>
      </c>
      <c r="AT262" s="183" t="s">
        <v>158</v>
      </c>
      <c r="AU262" s="183" t="s">
        <v>85</v>
      </c>
      <c r="AY262" s="18" t="s">
        <v>155</v>
      </c>
      <c r="BE262" s="184">
        <f>IF(N262="základní",J262,0)</f>
        <v>0</v>
      </c>
      <c r="BF262" s="184">
        <f>IF(N262="snížená",J262,0)</f>
        <v>0</v>
      </c>
      <c r="BG262" s="184">
        <f>IF(N262="zákl. přenesená",J262,0)</f>
        <v>0</v>
      </c>
      <c r="BH262" s="184">
        <f>IF(N262="sníž. přenesená",J262,0)</f>
        <v>0</v>
      </c>
      <c r="BI262" s="184">
        <f>IF(N262="nulová",J262,0)</f>
        <v>0</v>
      </c>
      <c r="BJ262" s="18" t="s">
        <v>83</v>
      </c>
      <c r="BK262" s="184">
        <f>ROUND(I262*H262,2)</f>
        <v>0</v>
      </c>
      <c r="BL262" s="18" t="s">
        <v>494</v>
      </c>
      <c r="BM262" s="183" t="s">
        <v>679</v>
      </c>
    </row>
    <row r="263" s="2" customFormat="1" ht="24.15" customHeight="1">
      <c r="A263" s="38"/>
      <c r="B263" s="171"/>
      <c r="C263" s="172" t="s">
        <v>680</v>
      </c>
      <c r="D263" s="172" t="s">
        <v>158</v>
      </c>
      <c r="E263" s="173" t="s">
        <v>502</v>
      </c>
      <c r="F263" s="174" t="s">
        <v>503</v>
      </c>
      <c r="G263" s="175" t="s">
        <v>221</v>
      </c>
      <c r="H263" s="176">
        <v>109.86</v>
      </c>
      <c r="I263" s="177"/>
      <c r="J263" s="178">
        <f>ROUND(I263*H263,2)</f>
        <v>0</v>
      </c>
      <c r="K263" s="174" t="s">
        <v>1</v>
      </c>
      <c r="L263" s="39"/>
      <c r="M263" s="179" t="s">
        <v>1</v>
      </c>
      <c r="N263" s="180" t="s">
        <v>40</v>
      </c>
      <c r="O263" s="77"/>
      <c r="P263" s="181">
        <f>O263*H263</f>
        <v>0</v>
      </c>
      <c r="Q263" s="181">
        <v>0</v>
      </c>
      <c r="R263" s="181">
        <f>Q263*H263</f>
        <v>0</v>
      </c>
      <c r="S263" s="181">
        <v>0</v>
      </c>
      <c r="T263" s="182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183" t="s">
        <v>494</v>
      </c>
      <c r="AT263" s="183" t="s">
        <v>158</v>
      </c>
      <c r="AU263" s="183" t="s">
        <v>85</v>
      </c>
      <c r="AY263" s="18" t="s">
        <v>155</v>
      </c>
      <c r="BE263" s="184">
        <f>IF(N263="základní",J263,0)</f>
        <v>0</v>
      </c>
      <c r="BF263" s="184">
        <f>IF(N263="snížená",J263,0)</f>
        <v>0</v>
      </c>
      <c r="BG263" s="184">
        <f>IF(N263="zákl. přenesená",J263,0)</f>
        <v>0</v>
      </c>
      <c r="BH263" s="184">
        <f>IF(N263="sníž. přenesená",J263,0)</f>
        <v>0</v>
      </c>
      <c r="BI263" s="184">
        <f>IF(N263="nulová",J263,0)</f>
        <v>0</v>
      </c>
      <c r="BJ263" s="18" t="s">
        <v>83</v>
      </c>
      <c r="BK263" s="184">
        <f>ROUND(I263*H263,2)</f>
        <v>0</v>
      </c>
      <c r="BL263" s="18" t="s">
        <v>494</v>
      </c>
      <c r="BM263" s="183" t="s">
        <v>504</v>
      </c>
    </row>
    <row r="264" s="2" customFormat="1" ht="21.75" customHeight="1">
      <c r="A264" s="38"/>
      <c r="B264" s="171"/>
      <c r="C264" s="172" t="s">
        <v>681</v>
      </c>
      <c r="D264" s="172" t="s">
        <v>158</v>
      </c>
      <c r="E264" s="173" t="s">
        <v>509</v>
      </c>
      <c r="F264" s="174" t="s">
        <v>510</v>
      </c>
      <c r="G264" s="175" t="s">
        <v>221</v>
      </c>
      <c r="H264" s="176">
        <v>32.479999999999997</v>
      </c>
      <c r="I264" s="177"/>
      <c r="J264" s="178">
        <f>ROUND(I264*H264,2)</f>
        <v>0</v>
      </c>
      <c r="K264" s="174" t="s">
        <v>1</v>
      </c>
      <c r="L264" s="39"/>
      <c r="M264" s="179" t="s">
        <v>1</v>
      </c>
      <c r="N264" s="180" t="s">
        <v>40</v>
      </c>
      <c r="O264" s="77"/>
      <c r="P264" s="181">
        <f>O264*H264</f>
        <v>0</v>
      </c>
      <c r="Q264" s="181">
        <v>0</v>
      </c>
      <c r="R264" s="181">
        <f>Q264*H264</f>
        <v>0</v>
      </c>
      <c r="S264" s="181">
        <v>0</v>
      </c>
      <c r="T264" s="182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183" t="s">
        <v>494</v>
      </c>
      <c r="AT264" s="183" t="s">
        <v>158</v>
      </c>
      <c r="AU264" s="183" t="s">
        <v>85</v>
      </c>
      <c r="AY264" s="18" t="s">
        <v>155</v>
      </c>
      <c r="BE264" s="184">
        <f>IF(N264="základní",J264,0)</f>
        <v>0</v>
      </c>
      <c r="BF264" s="184">
        <f>IF(N264="snížená",J264,0)</f>
        <v>0</v>
      </c>
      <c r="BG264" s="184">
        <f>IF(N264="zákl. přenesená",J264,0)</f>
        <v>0</v>
      </c>
      <c r="BH264" s="184">
        <f>IF(N264="sníž. přenesená",J264,0)</f>
        <v>0</v>
      </c>
      <c r="BI264" s="184">
        <f>IF(N264="nulová",J264,0)</f>
        <v>0</v>
      </c>
      <c r="BJ264" s="18" t="s">
        <v>83</v>
      </c>
      <c r="BK264" s="184">
        <f>ROUND(I264*H264,2)</f>
        <v>0</v>
      </c>
      <c r="BL264" s="18" t="s">
        <v>494</v>
      </c>
      <c r="BM264" s="183" t="s">
        <v>511</v>
      </c>
    </row>
    <row r="265" s="2" customFormat="1" ht="24.15" customHeight="1">
      <c r="A265" s="38"/>
      <c r="B265" s="171"/>
      <c r="C265" s="172" t="s">
        <v>682</v>
      </c>
      <c r="D265" s="172" t="s">
        <v>158</v>
      </c>
      <c r="E265" s="173" t="s">
        <v>514</v>
      </c>
      <c r="F265" s="174" t="s">
        <v>515</v>
      </c>
      <c r="G265" s="175" t="s">
        <v>221</v>
      </c>
      <c r="H265" s="176">
        <v>36.479999999999997</v>
      </c>
      <c r="I265" s="177"/>
      <c r="J265" s="178">
        <f>ROUND(I265*H265,2)</f>
        <v>0</v>
      </c>
      <c r="K265" s="174" t="s">
        <v>1</v>
      </c>
      <c r="L265" s="39"/>
      <c r="M265" s="179" t="s">
        <v>1</v>
      </c>
      <c r="N265" s="180" t="s">
        <v>40</v>
      </c>
      <c r="O265" s="77"/>
      <c r="P265" s="181">
        <f>O265*H265</f>
        <v>0</v>
      </c>
      <c r="Q265" s="181">
        <v>0</v>
      </c>
      <c r="R265" s="181">
        <f>Q265*H265</f>
        <v>0</v>
      </c>
      <c r="S265" s="181">
        <v>0</v>
      </c>
      <c r="T265" s="182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183" t="s">
        <v>494</v>
      </c>
      <c r="AT265" s="183" t="s">
        <v>158</v>
      </c>
      <c r="AU265" s="183" t="s">
        <v>85</v>
      </c>
      <c r="AY265" s="18" t="s">
        <v>155</v>
      </c>
      <c r="BE265" s="184">
        <f>IF(N265="základní",J265,0)</f>
        <v>0</v>
      </c>
      <c r="BF265" s="184">
        <f>IF(N265="snížená",J265,0)</f>
        <v>0</v>
      </c>
      <c r="BG265" s="184">
        <f>IF(N265="zákl. přenesená",J265,0)</f>
        <v>0</v>
      </c>
      <c r="BH265" s="184">
        <f>IF(N265="sníž. přenesená",J265,0)</f>
        <v>0</v>
      </c>
      <c r="BI265" s="184">
        <f>IF(N265="nulová",J265,0)</f>
        <v>0</v>
      </c>
      <c r="BJ265" s="18" t="s">
        <v>83</v>
      </c>
      <c r="BK265" s="184">
        <f>ROUND(I265*H265,2)</f>
        <v>0</v>
      </c>
      <c r="BL265" s="18" t="s">
        <v>494</v>
      </c>
      <c r="BM265" s="183" t="s">
        <v>516</v>
      </c>
    </row>
    <row r="266" s="13" customFormat="1">
      <c r="A266" s="13"/>
      <c r="B266" s="190"/>
      <c r="C266" s="13"/>
      <c r="D266" s="191" t="s">
        <v>192</v>
      </c>
      <c r="E266" s="192" t="s">
        <v>1</v>
      </c>
      <c r="F266" s="193" t="s">
        <v>683</v>
      </c>
      <c r="G266" s="13"/>
      <c r="H266" s="194">
        <v>32.479999999999997</v>
      </c>
      <c r="I266" s="195"/>
      <c r="J266" s="13"/>
      <c r="K266" s="13"/>
      <c r="L266" s="190"/>
      <c r="M266" s="196"/>
      <c r="N266" s="197"/>
      <c r="O266" s="197"/>
      <c r="P266" s="197"/>
      <c r="Q266" s="197"/>
      <c r="R266" s="197"/>
      <c r="S266" s="197"/>
      <c r="T266" s="19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92" t="s">
        <v>192</v>
      </c>
      <c r="AU266" s="192" t="s">
        <v>85</v>
      </c>
      <c r="AV266" s="13" t="s">
        <v>85</v>
      </c>
      <c r="AW266" s="13" t="s">
        <v>31</v>
      </c>
      <c r="AX266" s="13" t="s">
        <v>75</v>
      </c>
      <c r="AY266" s="192" t="s">
        <v>155</v>
      </c>
    </row>
    <row r="267" s="15" customFormat="1">
      <c r="A267" s="15"/>
      <c r="B267" s="211"/>
      <c r="C267" s="15"/>
      <c r="D267" s="191" t="s">
        <v>192</v>
      </c>
      <c r="E267" s="212" t="s">
        <v>1</v>
      </c>
      <c r="F267" s="213" t="s">
        <v>684</v>
      </c>
      <c r="G267" s="15"/>
      <c r="H267" s="212" t="s">
        <v>1</v>
      </c>
      <c r="I267" s="214"/>
      <c r="J267" s="15"/>
      <c r="K267" s="15"/>
      <c r="L267" s="211"/>
      <c r="M267" s="215"/>
      <c r="N267" s="216"/>
      <c r="O267" s="216"/>
      <c r="P267" s="216"/>
      <c r="Q267" s="216"/>
      <c r="R267" s="216"/>
      <c r="S267" s="216"/>
      <c r="T267" s="217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12" t="s">
        <v>192</v>
      </c>
      <c r="AU267" s="212" t="s">
        <v>85</v>
      </c>
      <c r="AV267" s="15" t="s">
        <v>83</v>
      </c>
      <c r="AW267" s="15" t="s">
        <v>31</v>
      </c>
      <c r="AX267" s="15" t="s">
        <v>75</v>
      </c>
      <c r="AY267" s="212" t="s">
        <v>155</v>
      </c>
    </row>
    <row r="268" s="13" customFormat="1">
      <c r="A268" s="13"/>
      <c r="B268" s="190"/>
      <c r="C268" s="13"/>
      <c r="D268" s="191" t="s">
        <v>192</v>
      </c>
      <c r="E268" s="192" t="s">
        <v>1</v>
      </c>
      <c r="F268" s="193" t="s">
        <v>163</v>
      </c>
      <c r="G268" s="13"/>
      <c r="H268" s="194">
        <v>4</v>
      </c>
      <c r="I268" s="195"/>
      <c r="J268" s="13"/>
      <c r="K268" s="13"/>
      <c r="L268" s="190"/>
      <c r="M268" s="196"/>
      <c r="N268" s="197"/>
      <c r="O268" s="197"/>
      <c r="P268" s="197"/>
      <c r="Q268" s="197"/>
      <c r="R268" s="197"/>
      <c r="S268" s="197"/>
      <c r="T268" s="198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92" t="s">
        <v>192</v>
      </c>
      <c r="AU268" s="192" t="s">
        <v>85</v>
      </c>
      <c r="AV268" s="13" t="s">
        <v>85</v>
      </c>
      <c r="AW268" s="13" t="s">
        <v>31</v>
      </c>
      <c r="AX268" s="13" t="s">
        <v>75</v>
      </c>
      <c r="AY268" s="192" t="s">
        <v>155</v>
      </c>
    </row>
    <row r="269" s="14" customFormat="1">
      <c r="A269" s="14"/>
      <c r="B269" s="199"/>
      <c r="C269" s="14"/>
      <c r="D269" s="191" t="s">
        <v>192</v>
      </c>
      <c r="E269" s="200" t="s">
        <v>1</v>
      </c>
      <c r="F269" s="201" t="s">
        <v>194</v>
      </c>
      <c r="G269" s="14"/>
      <c r="H269" s="202">
        <v>36.479999999999997</v>
      </c>
      <c r="I269" s="203"/>
      <c r="J269" s="14"/>
      <c r="K269" s="14"/>
      <c r="L269" s="199"/>
      <c r="M269" s="232"/>
      <c r="N269" s="233"/>
      <c r="O269" s="233"/>
      <c r="P269" s="233"/>
      <c r="Q269" s="233"/>
      <c r="R269" s="233"/>
      <c r="S269" s="233"/>
      <c r="T269" s="23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00" t="s">
        <v>192</v>
      </c>
      <c r="AU269" s="200" t="s">
        <v>85</v>
      </c>
      <c r="AV269" s="14" t="s">
        <v>163</v>
      </c>
      <c r="AW269" s="14" t="s">
        <v>31</v>
      </c>
      <c r="AX269" s="14" t="s">
        <v>83</v>
      </c>
      <c r="AY269" s="200" t="s">
        <v>155</v>
      </c>
    </row>
    <row r="270" s="2" customFormat="1" ht="6.96" customHeight="1">
      <c r="A270" s="38"/>
      <c r="B270" s="60"/>
      <c r="C270" s="61"/>
      <c r="D270" s="61"/>
      <c r="E270" s="61"/>
      <c r="F270" s="61"/>
      <c r="G270" s="61"/>
      <c r="H270" s="61"/>
      <c r="I270" s="61"/>
      <c r="J270" s="61"/>
      <c r="K270" s="61"/>
      <c r="L270" s="39"/>
      <c r="M270" s="38"/>
      <c r="O270" s="38"/>
      <c r="P270" s="38"/>
      <c r="Q270" s="38"/>
      <c r="R270" s="38"/>
      <c r="S270" s="38"/>
      <c r="T270" s="38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</row>
  </sheetData>
  <autoFilter ref="C130:K269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hyperlinks>
    <hyperlink ref="F140" r:id="rId1" display="https://podminky.urs.cz/item/CS_URS_2024_02/622131121"/>
    <hyperlink ref="F146" r:id="rId2" display="https://podminky.urs.cz/item/CS_URS_2024_02/622142001"/>
    <hyperlink ref="F148" r:id="rId3" display="https://podminky.urs.cz/item/CS_URS_2024_02/622151001"/>
    <hyperlink ref="F150" r:id="rId4" display="https://podminky.urs.cz/item/CS_URS_2024_02/622321121"/>
    <hyperlink ref="F156" r:id="rId5" display="https://podminky.urs.cz/item/CS_URS_2024_02/622511012"/>
    <hyperlink ref="F162" r:id="rId6" display="https://podminky.urs.cz/item/CS_URS_2025_01/971052461"/>
    <hyperlink ref="F165" r:id="rId7" display="https://podminky.urs.cz/item/CS_URS_2024_02/998011002"/>
    <hyperlink ref="F169" r:id="rId8" display="https://podminky.urs.cz/item/CS_URS_2024_02/712311101"/>
    <hyperlink ref="F172" r:id="rId9" display="https://podminky.urs.cz/item/CS_URS_2024_02/712341559"/>
    <hyperlink ref="F180" r:id="rId10" display="https://podminky.urs.cz/item/CS_URS_2024_02/712341559"/>
    <hyperlink ref="F185" r:id="rId11" display="https://podminky.urs.cz/item/CS_URS_2024_02/712341559"/>
    <hyperlink ref="F190" r:id="rId12" display="https://podminky.urs.cz/item/CS_URS_2024_02/998712102"/>
    <hyperlink ref="F193" r:id="rId13" display="https://podminky.urs.cz/item/CS_URS_2024_02/713131241"/>
    <hyperlink ref="F202" r:id="rId14" display="https://podminky.urs.cz/item/CS_URS_2024_02/713141136"/>
    <hyperlink ref="F207" r:id="rId15" display="https://podminky.urs.cz/item/CS_URS_2024_02/713141336"/>
    <hyperlink ref="F211" r:id="rId16" display="https://podminky.urs.cz/item/CS_URS_2024_02/713141336"/>
    <hyperlink ref="F217" r:id="rId17" display="https://podminky.urs.cz/item/CS_URS_2024_02/998713102"/>
    <hyperlink ref="F223" r:id="rId18" display="https://podminky.urs.cz/item/CS_URS_2024_02/742420001"/>
    <hyperlink ref="F225" r:id="rId19" display="https://podminky.urs.cz/item/CS_URS_2024_02/742420021"/>
    <hyperlink ref="F229" r:id="rId20" display="https://podminky.urs.cz/item/CS_URS_2024_02/764011402"/>
    <hyperlink ref="F231" r:id="rId21" display="https://podminky.urs.cz/item/CS_URS_2024_02/764011620"/>
    <hyperlink ref="F233" r:id="rId22" display="https://podminky.urs.cz/item/CS_URS_2025_01/764214603"/>
    <hyperlink ref="F235" r:id="rId23" display="https://podminky.urs.cz/item/CS_URS_2024_02/764214607"/>
    <hyperlink ref="F237" r:id="rId24" display="https://podminky.urs.cz/item/CS_URS_2024_02/764214607"/>
    <hyperlink ref="F242" r:id="rId25" display="https://podminky.urs.cz/item/CS_URS_2024_02/998764102"/>
    <hyperlink ref="F245" r:id="rId26" display="https://podminky.urs.cz/item/CS_URS_2024_02/766414211"/>
    <hyperlink ref="F254" r:id="rId27" display="https://podminky.urs.cz/item/CS_URS_2024_02/998766101"/>
    <hyperlink ref="F259" r:id="rId28" display="https://podminky.urs.cz/item/CS_URS_2024_02/09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9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122</v>
      </c>
      <c r="L4" s="21"/>
      <c r="M4" s="120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1" t="str">
        <f>'Rekapitulace stavby'!K6</f>
        <v>Stavební úpravy střech objektu MSH</v>
      </c>
      <c r="F7" s="31"/>
      <c r="G7" s="31"/>
      <c r="H7" s="31"/>
      <c r="L7" s="21"/>
    </row>
    <row r="8" s="2" customFormat="1" ht="12" customHeight="1">
      <c r="A8" s="38"/>
      <c r="B8" s="39"/>
      <c r="C8" s="38"/>
      <c r="D8" s="31" t="s">
        <v>123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685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1" t="s">
        <v>18</v>
      </c>
      <c r="E11" s="38"/>
      <c r="F11" s="26" t="s">
        <v>1</v>
      </c>
      <c r="G11" s="38"/>
      <c r="H11" s="38"/>
      <c r="I11" s="31" t="s">
        <v>19</v>
      </c>
      <c r="J11" s="26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1" t="s">
        <v>20</v>
      </c>
      <c r="E12" s="38"/>
      <c r="F12" s="26" t="s">
        <v>21</v>
      </c>
      <c r="G12" s="38"/>
      <c r="H12" s="38"/>
      <c r="I12" s="31" t="s">
        <v>22</v>
      </c>
      <c r="J12" s="69" t="str">
        <f>'Rekapitulace stavby'!AN8</f>
        <v>31. 1. 2025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1" t="s">
        <v>24</v>
      </c>
      <c r="E14" s="38"/>
      <c r="F14" s="38"/>
      <c r="G14" s="38"/>
      <c r="H14" s="38"/>
      <c r="I14" s="31" t="s">
        <v>25</v>
      </c>
      <c r="J14" s="26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6" t="str">
        <f>IF('Rekapitulace stavby'!E11="","",'Rekapitulace stavby'!E11)</f>
        <v xml:space="preserve"> </v>
      </c>
      <c r="F15" s="38"/>
      <c r="G15" s="38"/>
      <c r="H15" s="38"/>
      <c r="I15" s="31" t="s">
        <v>27</v>
      </c>
      <c r="J15" s="26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1" t="s">
        <v>28</v>
      </c>
      <c r="E17" s="38"/>
      <c r="F17" s="38"/>
      <c r="G17" s="38"/>
      <c r="H17" s="38"/>
      <c r="I17" s="31" t="s">
        <v>25</v>
      </c>
      <c r="J17" s="32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1" t="s">
        <v>30</v>
      </c>
      <c r="E20" s="38"/>
      <c r="F20" s="38"/>
      <c r="G20" s="38"/>
      <c r="H20" s="38"/>
      <c r="I20" s="31" t="s">
        <v>25</v>
      </c>
      <c r="J20" s="26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6" t="str">
        <f>IF('Rekapitulace stavby'!E17="","",'Rekapitulace stavby'!E17)</f>
        <v xml:space="preserve"> </v>
      </c>
      <c r="F21" s="38"/>
      <c r="G21" s="38"/>
      <c r="H21" s="38"/>
      <c r="I21" s="31" t="s">
        <v>27</v>
      </c>
      <c r="J21" s="26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1" t="s">
        <v>32</v>
      </c>
      <c r="E23" s="38"/>
      <c r="F23" s="38"/>
      <c r="G23" s="38"/>
      <c r="H23" s="38"/>
      <c r="I23" s="31" t="s">
        <v>25</v>
      </c>
      <c r="J23" s="26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6" t="str">
        <f>IF('Rekapitulace stavby'!E20="","",'Rekapitulace stavby'!E20)</f>
        <v xml:space="preserve"> </v>
      </c>
      <c r="F24" s="38"/>
      <c r="G24" s="38"/>
      <c r="H24" s="38"/>
      <c r="I24" s="31" t="s">
        <v>27</v>
      </c>
      <c r="J24" s="26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1" t="s">
        <v>33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35</v>
      </c>
      <c r="E30" s="38"/>
      <c r="F30" s="38"/>
      <c r="G30" s="38"/>
      <c r="H30" s="38"/>
      <c r="I30" s="38"/>
      <c r="J30" s="96">
        <f>ROUND(J129,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37</v>
      </c>
      <c r="G32" s="38"/>
      <c r="H32" s="38"/>
      <c r="I32" s="43" t="s">
        <v>36</v>
      </c>
      <c r="J32" s="43" t="s">
        <v>38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39</v>
      </c>
      <c r="E33" s="31" t="s">
        <v>40</v>
      </c>
      <c r="F33" s="127">
        <f>ROUND((SUM(BE129:BE188)),  2)</f>
        <v>0</v>
      </c>
      <c r="G33" s="38"/>
      <c r="H33" s="38"/>
      <c r="I33" s="128">
        <v>0.20999999999999999</v>
      </c>
      <c r="J33" s="127">
        <f>ROUND(((SUM(BE129:BE188))*I33),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1" t="s">
        <v>41</v>
      </c>
      <c r="F34" s="127">
        <f>ROUND((SUM(BF129:BF188)),  2)</f>
        <v>0</v>
      </c>
      <c r="G34" s="38"/>
      <c r="H34" s="38"/>
      <c r="I34" s="128">
        <v>0.12</v>
      </c>
      <c r="J34" s="127">
        <f>ROUND(((SUM(BF129:BF188))*I34),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1" t="s">
        <v>42</v>
      </c>
      <c r="F35" s="127">
        <f>ROUND((SUM(BG129:BG188)),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1" t="s">
        <v>43</v>
      </c>
      <c r="F36" s="127">
        <f>ROUND((SUM(BH129:BH188)),  2)</f>
        <v>0</v>
      </c>
      <c r="G36" s="38"/>
      <c r="H36" s="38"/>
      <c r="I36" s="128">
        <v>0.12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1" t="s">
        <v>44</v>
      </c>
      <c r="F37" s="127">
        <f>ROUND((SUM(BI129:BI188)),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45</v>
      </c>
      <c r="E39" s="81"/>
      <c r="F39" s="81"/>
      <c r="G39" s="131" t="s">
        <v>46</v>
      </c>
      <c r="H39" s="132" t="s">
        <v>47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5"/>
      <c r="D50" s="56" t="s">
        <v>48</v>
      </c>
      <c r="E50" s="57"/>
      <c r="F50" s="57"/>
      <c r="G50" s="56" t="s">
        <v>49</v>
      </c>
      <c r="H50" s="57"/>
      <c r="I50" s="57"/>
      <c r="J50" s="57"/>
      <c r="K50" s="57"/>
      <c r="L50" s="5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8"/>
      <c r="B61" s="39"/>
      <c r="C61" s="38"/>
      <c r="D61" s="58" t="s">
        <v>50</v>
      </c>
      <c r="E61" s="41"/>
      <c r="F61" s="135" t="s">
        <v>51</v>
      </c>
      <c r="G61" s="58" t="s">
        <v>50</v>
      </c>
      <c r="H61" s="41"/>
      <c r="I61" s="41"/>
      <c r="J61" s="136" t="s">
        <v>51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8"/>
      <c r="B65" s="39"/>
      <c r="C65" s="38"/>
      <c r="D65" s="56" t="s">
        <v>52</v>
      </c>
      <c r="E65" s="59"/>
      <c r="F65" s="59"/>
      <c r="G65" s="56" t="s">
        <v>53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8"/>
      <c r="B76" s="39"/>
      <c r="C76" s="38"/>
      <c r="D76" s="58" t="s">
        <v>50</v>
      </c>
      <c r="E76" s="41"/>
      <c r="F76" s="135" t="s">
        <v>51</v>
      </c>
      <c r="G76" s="58" t="s">
        <v>50</v>
      </c>
      <c r="H76" s="41"/>
      <c r="I76" s="41"/>
      <c r="J76" s="136" t="s">
        <v>51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2" t="s">
        <v>125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1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Stavební úpravy střech objektu MSH</v>
      </c>
      <c r="F85" s="31"/>
      <c r="G85" s="31"/>
      <c r="H85" s="31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1" t="s">
        <v>123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C-B - Střecha C, bourací práce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1" t="s">
        <v>20</v>
      </c>
      <c r="D89" s="38"/>
      <c r="E89" s="38"/>
      <c r="F89" s="26" t="str">
        <f>F12</f>
        <v>Louny</v>
      </c>
      <c r="G89" s="38"/>
      <c r="H89" s="38"/>
      <c r="I89" s="31" t="s">
        <v>22</v>
      </c>
      <c r="J89" s="69" t="str">
        <f>IF(J12="","",J12)</f>
        <v>31. 1. 2025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1" t="s">
        <v>24</v>
      </c>
      <c r="D91" s="38"/>
      <c r="E91" s="38"/>
      <c r="F91" s="26" t="str">
        <f>E15</f>
        <v xml:space="preserve"> </v>
      </c>
      <c r="G91" s="38"/>
      <c r="H91" s="38"/>
      <c r="I91" s="31" t="s">
        <v>30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31" t="s">
        <v>32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126</v>
      </c>
      <c r="D94" s="129"/>
      <c r="E94" s="129"/>
      <c r="F94" s="129"/>
      <c r="G94" s="129"/>
      <c r="H94" s="129"/>
      <c r="I94" s="129"/>
      <c r="J94" s="138" t="s">
        <v>127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128</v>
      </c>
      <c r="D96" s="38"/>
      <c r="E96" s="38"/>
      <c r="F96" s="38"/>
      <c r="G96" s="38"/>
      <c r="H96" s="38"/>
      <c r="I96" s="38"/>
      <c r="J96" s="96">
        <f>J129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8" t="s">
        <v>129</v>
      </c>
    </row>
    <row r="97" s="9" customFormat="1" ht="24.96" customHeight="1">
      <c r="A97" s="9"/>
      <c r="B97" s="140"/>
      <c r="C97" s="9"/>
      <c r="D97" s="141" t="s">
        <v>130</v>
      </c>
      <c r="E97" s="142"/>
      <c r="F97" s="142"/>
      <c r="G97" s="142"/>
      <c r="H97" s="142"/>
      <c r="I97" s="142"/>
      <c r="J97" s="143">
        <f>J130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518</v>
      </c>
      <c r="E98" s="146"/>
      <c r="F98" s="146"/>
      <c r="G98" s="146"/>
      <c r="H98" s="146"/>
      <c r="I98" s="146"/>
      <c r="J98" s="147">
        <f>J131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131</v>
      </c>
      <c r="E99" s="146"/>
      <c r="F99" s="146"/>
      <c r="G99" s="146"/>
      <c r="H99" s="146"/>
      <c r="I99" s="146"/>
      <c r="J99" s="147">
        <f>J144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40"/>
      <c r="C100" s="9"/>
      <c r="D100" s="141" t="s">
        <v>132</v>
      </c>
      <c r="E100" s="142"/>
      <c r="F100" s="142"/>
      <c r="G100" s="142"/>
      <c r="H100" s="142"/>
      <c r="I100" s="142"/>
      <c r="J100" s="143">
        <f>J153</f>
        <v>0</v>
      </c>
      <c r="K100" s="9"/>
      <c r="L100" s="14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44"/>
      <c r="C101" s="10"/>
      <c r="D101" s="145" t="s">
        <v>133</v>
      </c>
      <c r="E101" s="146"/>
      <c r="F101" s="146"/>
      <c r="G101" s="146"/>
      <c r="H101" s="146"/>
      <c r="I101" s="146"/>
      <c r="J101" s="147">
        <f>J154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4"/>
      <c r="C102" s="10"/>
      <c r="D102" s="145" t="s">
        <v>134</v>
      </c>
      <c r="E102" s="146"/>
      <c r="F102" s="146"/>
      <c r="G102" s="146"/>
      <c r="H102" s="146"/>
      <c r="I102" s="146"/>
      <c r="J102" s="147">
        <f>J161</f>
        <v>0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4"/>
      <c r="C103" s="10"/>
      <c r="D103" s="145" t="s">
        <v>257</v>
      </c>
      <c r="E103" s="146"/>
      <c r="F103" s="146"/>
      <c r="G103" s="146"/>
      <c r="H103" s="146"/>
      <c r="I103" s="146"/>
      <c r="J103" s="147">
        <f>J165</f>
        <v>0</v>
      </c>
      <c r="K103" s="10"/>
      <c r="L103" s="14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4"/>
      <c r="C104" s="10"/>
      <c r="D104" s="145" t="s">
        <v>519</v>
      </c>
      <c r="E104" s="146"/>
      <c r="F104" s="146"/>
      <c r="G104" s="146"/>
      <c r="H104" s="146"/>
      <c r="I104" s="146"/>
      <c r="J104" s="147">
        <f>J168</f>
        <v>0</v>
      </c>
      <c r="K104" s="10"/>
      <c r="L104" s="14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4"/>
      <c r="C105" s="10"/>
      <c r="D105" s="145" t="s">
        <v>136</v>
      </c>
      <c r="E105" s="146"/>
      <c r="F105" s="146"/>
      <c r="G105" s="146"/>
      <c r="H105" s="146"/>
      <c r="I105" s="146"/>
      <c r="J105" s="147">
        <f>J172</f>
        <v>0</v>
      </c>
      <c r="K105" s="10"/>
      <c r="L105" s="14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40"/>
      <c r="C106" s="9"/>
      <c r="D106" s="141" t="s">
        <v>138</v>
      </c>
      <c r="E106" s="142"/>
      <c r="F106" s="142"/>
      <c r="G106" s="142"/>
      <c r="H106" s="142"/>
      <c r="I106" s="142"/>
      <c r="J106" s="143">
        <f>J181</f>
        <v>0</v>
      </c>
      <c r="K106" s="9"/>
      <c r="L106" s="140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44"/>
      <c r="C107" s="10"/>
      <c r="D107" s="145" t="s">
        <v>139</v>
      </c>
      <c r="E107" s="146"/>
      <c r="F107" s="146"/>
      <c r="G107" s="146"/>
      <c r="H107" s="146"/>
      <c r="I107" s="146"/>
      <c r="J107" s="147">
        <f>J182</f>
        <v>0</v>
      </c>
      <c r="K107" s="10"/>
      <c r="L107" s="14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40"/>
      <c r="C108" s="9"/>
      <c r="D108" s="141" t="s">
        <v>260</v>
      </c>
      <c r="E108" s="142"/>
      <c r="F108" s="142"/>
      <c r="G108" s="142"/>
      <c r="H108" s="142"/>
      <c r="I108" s="142"/>
      <c r="J108" s="143">
        <f>J186</f>
        <v>0</v>
      </c>
      <c r="K108" s="9"/>
      <c r="L108" s="140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44"/>
      <c r="C109" s="10"/>
      <c r="D109" s="145" t="s">
        <v>261</v>
      </c>
      <c r="E109" s="146"/>
      <c r="F109" s="146"/>
      <c r="G109" s="146"/>
      <c r="H109" s="146"/>
      <c r="I109" s="146"/>
      <c r="J109" s="147">
        <f>J187</f>
        <v>0</v>
      </c>
      <c r="K109" s="10"/>
      <c r="L109" s="14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8"/>
      <c r="B110" s="39"/>
      <c r="C110" s="38"/>
      <c r="D110" s="38"/>
      <c r="E110" s="38"/>
      <c r="F110" s="38"/>
      <c r="G110" s="38"/>
      <c r="H110" s="38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0"/>
      <c r="C111" s="61"/>
      <c r="D111" s="61"/>
      <c r="E111" s="61"/>
      <c r="F111" s="61"/>
      <c r="G111" s="61"/>
      <c r="H111" s="61"/>
      <c r="I111" s="61"/>
      <c r="J111" s="61"/>
      <c r="K111" s="61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2"/>
      <c r="C115" s="63"/>
      <c r="D115" s="63"/>
      <c r="E115" s="63"/>
      <c r="F115" s="63"/>
      <c r="G115" s="63"/>
      <c r="H115" s="63"/>
      <c r="I115" s="63"/>
      <c r="J115" s="63"/>
      <c r="K115" s="63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2" t="s">
        <v>140</v>
      </c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38"/>
      <c r="D117" s="38"/>
      <c r="E117" s="38"/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1" t="s">
        <v>16</v>
      </c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38"/>
      <c r="D119" s="38"/>
      <c r="E119" s="121" t="str">
        <f>E7</f>
        <v>Stavební úpravy střech objektu MSH</v>
      </c>
      <c r="F119" s="31"/>
      <c r="G119" s="31"/>
      <c r="H119" s="31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1" t="s">
        <v>123</v>
      </c>
      <c r="D120" s="38"/>
      <c r="E120" s="38"/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38"/>
      <c r="D121" s="38"/>
      <c r="E121" s="67" t="str">
        <f>E9</f>
        <v>C-B - Střecha C, bourací práce</v>
      </c>
      <c r="F121" s="38"/>
      <c r="G121" s="38"/>
      <c r="H121" s="38"/>
      <c r="I121" s="38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38"/>
      <c r="D122" s="38"/>
      <c r="E122" s="38"/>
      <c r="F122" s="38"/>
      <c r="G122" s="38"/>
      <c r="H122" s="38"/>
      <c r="I122" s="38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1" t="s">
        <v>20</v>
      </c>
      <c r="D123" s="38"/>
      <c r="E123" s="38"/>
      <c r="F123" s="26" t="str">
        <f>F12</f>
        <v>Louny</v>
      </c>
      <c r="G123" s="38"/>
      <c r="H123" s="38"/>
      <c r="I123" s="31" t="s">
        <v>22</v>
      </c>
      <c r="J123" s="69" t="str">
        <f>IF(J12="","",J12)</f>
        <v>31. 1. 2025</v>
      </c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38"/>
      <c r="D124" s="38"/>
      <c r="E124" s="38"/>
      <c r="F124" s="38"/>
      <c r="G124" s="38"/>
      <c r="H124" s="38"/>
      <c r="I124" s="38"/>
      <c r="J124" s="38"/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1" t="s">
        <v>24</v>
      </c>
      <c r="D125" s="38"/>
      <c r="E125" s="38"/>
      <c r="F125" s="26" t="str">
        <f>E15</f>
        <v xml:space="preserve"> </v>
      </c>
      <c r="G125" s="38"/>
      <c r="H125" s="38"/>
      <c r="I125" s="31" t="s">
        <v>30</v>
      </c>
      <c r="J125" s="36" t="str">
        <f>E21</f>
        <v xml:space="preserve"> </v>
      </c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1" t="s">
        <v>28</v>
      </c>
      <c r="D126" s="38"/>
      <c r="E126" s="38"/>
      <c r="F126" s="26" t="str">
        <f>IF(E18="","",E18)</f>
        <v>Vyplň údaj</v>
      </c>
      <c r="G126" s="38"/>
      <c r="H126" s="38"/>
      <c r="I126" s="31" t="s">
        <v>32</v>
      </c>
      <c r="J126" s="36" t="str">
        <f>E24</f>
        <v xml:space="preserve"> </v>
      </c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38"/>
      <c r="D127" s="38"/>
      <c r="E127" s="38"/>
      <c r="F127" s="38"/>
      <c r="G127" s="38"/>
      <c r="H127" s="38"/>
      <c r="I127" s="38"/>
      <c r="J127" s="38"/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148"/>
      <c r="B128" s="149"/>
      <c r="C128" s="150" t="s">
        <v>141</v>
      </c>
      <c r="D128" s="151" t="s">
        <v>60</v>
      </c>
      <c r="E128" s="151" t="s">
        <v>56</v>
      </c>
      <c r="F128" s="151" t="s">
        <v>57</v>
      </c>
      <c r="G128" s="151" t="s">
        <v>142</v>
      </c>
      <c r="H128" s="151" t="s">
        <v>143</v>
      </c>
      <c r="I128" s="151" t="s">
        <v>144</v>
      </c>
      <c r="J128" s="151" t="s">
        <v>127</v>
      </c>
      <c r="K128" s="152" t="s">
        <v>145</v>
      </c>
      <c r="L128" s="153"/>
      <c r="M128" s="86" t="s">
        <v>1</v>
      </c>
      <c r="N128" s="87" t="s">
        <v>39</v>
      </c>
      <c r="O128" s="87" t="s">
        <v>146</v>
      </c>
      <c r="P128" s="87" t="s">
        <v>147</v>
      </c>
      <c r="Q128" s="87" t="s">
        <v>148</v>
      </c>
      <c r="R128" s="87" t="s">
        <v>149</v>
      </c>
      <c r="S128" s="87" t="s">
        <v>150</v>
      </c>
      <c r="T128" s="88" t="s">
        <v>151</v>
      </c>
      <c r="U128" s="148"/>
      <c r="V128" s="148"/>
      <c r="W128" s="148"/>
      <c r="X128" s="148"/>
      <c r="Y128" s="148"/>
      <c r="Z128" s="148"/>
      <c r="AA128" s="148"/>
      <c r="AB128" s="148"/>
      <c r="AC128" s="148"/>
      <c r="AD128" s="148"/>
      <c r="AE128" s="148"/>
    </row>
    <row r="129" s="2" customFormat="1" ht="22.8" customHeight="1">
      <c r="A129" s="38"/>
      <c r="B129" s="39"/>
      <c r="C129" s="93" t="s">
        <v>152</v>
      </c>
      <c r="D129" s="38"/>
      <c r="E129" s="38"/>
      <c r="F129" s="38"/>
      <c r="G129" s="38"/>
      <c r="H129" s="38"/>
      <c r="I129" s="38"/>
      <c r="J129" s="154">
        <f>BK129</f>
        <v>0</v>
      </c>
      <c r="K129" s="38"/>
      <c r="L129" s="39"/>
      <c r="M129" s="89"/>
      <c r="N129" s="73"/>
      <c r="O129" s="90"/>
      <c r="P129" s="155">
        <f>P130+P153+P181+P186</f>
        <v>0</v>
      </c>
      <c r="Q129" s="90"/>
      <c r="R129" s="155">
        <f>R130+R153+R181+R186</f>
        <v>0</v>
      </c>
      <c r="S129" s="90"/>
      <c r="T129" s="156">
        <f>T130+T153+T181+T186</f>
        <v>72.106303799999992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8" t="s">
        <v>74</v>
      </c>
      <c r="AU129" s="18" t="s">
        <v>129</v>
      </c>
      <c r="BK129" s="157">
        <f>BK130+BK153+BK181+BK186</f>
        <v>0</v>
      </c>
    </row>
    <row r="130" s="12" customFormat="1" ht="25.92" customHeight="1">
      <c r="A130" s="12"/>
      <c r="B130" s="158"/>
      <c r="C130" s="12"/>
      <c r="D130" s="159" t="s">
        <v>74</v>
      </c>
      <c r="E130" s="160" t="s">
        <v>153</v>
      </c>
      <c r="F130" s="160" t="s">
        <v>154</v>
      </c>
      <c r="G130" s="12"/>
      <c r="H130" s="12"/>
      <c r="I130" s="161"/>
      <c r="J130" s="162">
        <f>BK130</f>
        <v>0</v>
      </c>
      <c r="K130" s="12"/>
      <c r="L130" s="158"/>
      <c r="M130" s="163"/>
      <c r="N130" s="164"/>
      <c r="O130" s="164"/>
      <c r="P130" s="165">
        <f>P131+P144</f>
        <v>0</v>
      </c>
      <c r="Q130" s="164"/>
      <c r="R130" s="165">
        <f>R131+R144</f>
        <v>0</v>
      </c>
      <c r="S130" s="164"/>
      <c r="T130" s="166">
        <f>T131+T144</f>
        <v>36.746000000000002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9" t="s">
        <v>83</v>
      </c>
      <c r="AT130" s="167" t="s">
        <v>74</v>
      </c>
      <c r="AU130" s="167" t="s">
        <v>75</v>
      </c>
      <c r="AY130" s="159" t="s">
        <v>155</v>
      </c>
      <c r="BK130" s="168">
        <f>BK131+BK144</f>
        <v>0</v>
      </c>
    </row>
    <row r="131" s="12" customFormat="1" ht="22.8" customHeight="1">
      <c r="A131" s="12"/>
      <c r="B131" s="158"/>
      <c r="C131" s="12"/>
      <c r="D131" s="159" t="s">
        <v>74</v>
      </c>
      <c r="E131" s="169" t="s">
        <v>218</v>
      </c>
      <c r="F131" s="169" t="s">
        <v>520</v>
      </c>
      <c r="G131" s="12"/>
      <c r="H131" s="12"/>
      <c r="I131" s="161"/>
      <c r="J131" s="170">
        <f>BK131</f>
        <v>0</v>
      </c>
      <c r="K131" s="12"/>
      <c r="L131" s="158"/>
      <c r="M131" s="163"/>
      <c r="N131" s="164"/>
      <c r="O131" s="164"/>
      <c r="P131" s="165">
        <f>SUM(P132:P143)</f>
        <v>0</v>
      </c>
      <c r="Q131" s="164"/>
      <c r="R131" s="165">
        <f>SUM(R132:R143)</f>
        <v>0</v>
      </c>
      <c r="S131" s="164"/>
      <c r="T131" s="166">
        <f>SUM(T132:T143)</f>
        <v>36.746000000000002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9" t="s">
        <v>83</v>
      </c>
      <c r="AT131" s="167" t="s">
        <v>74</v>
      </c>
      <c r="AU131" s="167" t="s">
        <v>83</v>
      </c>
      <c r="AY131" s="159" t="s">
        <v>155</v>
      </c>
      <c r="BK131" s="168">
        <f>SUM(BK132:BK143)</f>
        <v>0</v>
      </c>
    </row>
    <row r="132" s="2" customFormat="1" ht="24.15" customHeight="1">
      <c r="A132" s="38"/>
      <c r="B132" s="171"/>
      <c r="C132" s="172" t="s">
        <v>83</v>
      </c>
      <c r="D132" s="172" t="s">
        <v>158</v>
      </c>
      <c r="E132" s="173" t="s">
        <v>521</v>
      </c>
      <c r="F132" s="174" t="s">
        <v>522</v>
      </c>
      <c r="G132" s="175" t="s">
        <v>362</v>
      </c>
      <c r="H132" s="176">
        <v>25.489999999999998</v>
      </c>
      <c r="I132" s="177"/>
      <c r="J132" s="178">
        <f>ROUND(I132*H132,2)</f>
        <v>0</v>
      </c>
      <c r="K132" s="174" t="s">
        <v>178</v>
      </c>
      <c r="L132" s="39"/>
      <c r="M132" s="179" t="s">
        <v>1</v>
      </c>
      <c r="N132" s="180" t="s">
        <v>40</v>
      </c>
      <c r="O132" s="77"/>
      <c r="P132" s="181">
        <f>O132*H132</f>
        <v>0</v>
      </c>
      <c r="Q132" s="181">
        <v>0</v>
      </c>
      <c r="R132" s="181">
        <f>Q132*H132</f>
        <v>0</v>
      </c>
      <c r="S132" s="181">
        <v>0.69999999999999996</v>
      </c>
      <c r="T132" s="182">
        <f>S132*H132</f>
        <v>17.842999999999996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83" t="s">
        <v>163</v>
      </c>
      <c r="AT132" s="183" t="s">
        <v>158</v>
      </c>
      <c r="AU132" s="183" t="s">
        <v>85</v>
      </c>
      <c r="AY132" s="18" t="s">
        <v>155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8" t="s">
        <v>83</v>
      </c>
      <c r="BK132" s="184">
        <f>ROUND(I132*H132,2)</f>
        <v>0</v>
      </c>
      <c r="BL132" s="18" t="s">
        <v>163</v>
      </c>
      <c r="BM132" s="183" t="s">
        <v>523</v>
      </c>
    </row>
    <row r="133" s="2" customFormat="1">
      <c r="A133" s="38"/>
      <c r="B133" s="39"/>
      <c r="C133" s="38"/>
      <c r="D133" s="185" t="s">
        <v>165</v>
      </c>
      <c r="E133" s="38"/>
      <c r="F133" s="186" t="s">
        <v>524</v>
      </c>
      <c r="G133" s="38"/>
      <c r="H133" s="38"/>
      <c r="I133" s="187"/>
      <c r="J133" s="38"/>
      <c r="K133" s="38"/>
      <c r="L133" s="39"/>
      <c r="M133" s="188"/>
      <c r="N133" s="189"/>
      <c r="O133" s="77"/>
      <c r="P133" s="77"/>
      <c r="Q133" s="77"/>
      <c r="R133" s="77"/>
      <c r="S133" s="77"/>
      <c r="T133" s="7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8" t="s">
        <v>165</v>
      </c>
      <c r="AU133" s="18" t="s">
        <v>85</v>
      </c>
    </row>
    <row r="134" s="13" customFormat="1">
      <c r="A134" s="13"/>
      <c r="B134" s="190"/>
      <c r="C134" s="13"/>
      <c r="D134" s="191" t="s">
        <v>192</v>
      </c>
      <c r="E134" s="192" t="s">
        <v>1</v>
      </c>
      <c r="F134" s="193" t="s">
        <v>686</v>
      </c>
      <c r="G134" s="13"/>
      <c r="H134" s="194">
        <v>25.489999999999998</v>
      </c>
      <c r="I134" s="195"/>
      <c r="J134" s="13"/>
      <c r="K134" s="13"/>
      <c r="L134" s="190"/>
      <c r="M134" s="196"/>
      <c r="N134" s="197"/>
      <c r="O134" s="197"/>
      <c r="P134" s="197"/>
      <c r="Q134" s="197"/>
      <c r="R134" s="197"/>
      <c r="S134" s="197"/>
      <c r="T134" s="19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92" t="s">
        <v>192</v>
      </c>
      <c r="AU134" s="192" t="s">
        <v>85</v>
      </c>
      <c r="AV134" s="13" t="s">
        <v>85</v>
      </c>
      <c r="AW134" s="13" t="s">
        <v>31</v>
      </c>
      <c r="AX134" s="13" t="s">
        <v>83</v>
      </c>
      <c r="AY134" s="192" t="s">
        <v>155</v>
      </c>
    </row>
    <row r="135" s="2" customFormat="1" ht="37.8" customHeight="1">
      <c r="A135" s="38"/>
      <c r="B135" s="171"/>
      <c r="C135" s="172" t="s">
        <v>85</v>
      </c>
      <c r="D135" s="172" t="s">
        <v>158</v>
      </c>
      <c r="E135" s="173" t="s">
        <v>525</v>
      </c>
      <c r="F135" s="174" t="s">
        <v>526</v>
      </c>
      <c r="G135" s="175" t="s">
        <v>362</v>
      </c>
      <c r="H135" s="176">
        <v>8.5</v>
      </c>
      <c r="I135" s="177"/>
      <c r="J135" s="178">
        <f>ROUND(I135*H135,2)</f>
        <v>0</v>
      </c>
      <c r="K135" s="174" t="s">
        <v>162</v>
      </c>
      <c r="L135" s="39"/>
      <c r="M135" s="179" t="s">
        <v>1</v>
      </c>
      <c r="N135" s="180" t="s">
        <v>40</v>
      </c>
      <c r="O135" s="77"/>
      <c r="P135" s="181">
        <f>O135*H135</f>
        <v>0</v>
      </c>
      <c r="Q135" s="181">
        <v>0</v>
      </c>
      <c r="R135" s="181">
        <f>Q135*H135</f>
        <v>0</v>
      </c>
      <c r="S135" s="181">
        <v>2.2000000000000002</v>
      </c>
      <c r="T135" s="182">
        <f>S135*H135</f>
        <v>18.700000000000003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83" t="s">
        <v>163</v>
      </c>
      <c r="AT135" s="183" t="s">
        <v>158</v>
      </c>
      <c r="AU135" s="183" t="s">
        <v>85</v>
      </c>
      <c r="AY135" s="18" t="s">
        <v>155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8" t="s">
        <v>83</v>
      </c>
      <c r="BK135" s="184">
        <f>ROUND(I135*H135,2)</f>
        <v>0</v>
      </c>
      <c r="BL135" s="18" t="s">
        <v>163</v>
      </c>
      <c r="BM135" s="183" t="s">
        <v>527</v>
      </c>
    </row>
    <row r="136" s="2" customFormat="1">
      <c r="A136" s="38"/>
      <c r="B136" s="39"/>
      <c r="C136" s="38"/>
      <c r="D136" s="185" t="s">
        <v>165</v>
      </c>
      <c r="E136" s="38"/>
      <c r="F136" s="186" t="s">
        <v>528</v>
      </c>
      <c r="G136" s="38"/>
      <c r="H136" s="38"/>
      <c r="I136" s="187"/>
      <c r="J136" s="38"/>
      <c r="K136" s="38"/>
      <c r="L136" s="39"/>
      <c r="M136" s="188"/>
      <c r="N136" s="189"/>
      <c r="O136" s="77"/>
      <c r="P136" s="77"/>
      <c r="Q136" s="77"/>
      <c r="R136" s="77"/>
      <c r="S136" s="77"/>
      <c r="T136" s="7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8" t="s">
        <v>165</v>
      </c>
      <c r="AU136" s="18" t="s">
        <v>85</v>
      </c>
    </row>
    <row r="137" s="13" customFormat="1">
      <c r="A137" s="13"/>
      <c r="B137" s="190"/>
      <c r="C137" s="13"/>
      <c r="D137" s="191" t="s">
        <v>192</v>
      </c>
      <c r="E137" s="192" t="s">
        <v>1</v>
      </c>
      <c r="F137" s="193" t="s">
        <v>687</v>
      </c>
      <c r="G137" s="13"/>
      <c r="H137" s="194">
        <v>8.5</v>
      </c>
      <c r="I137" s="195"/>
      <c r="J137" s="13"/>
      <c r="K137" s="13"/>
      <c r="L137" s="190"/>
      <c r="M137" s="196"/>
      <c r="N137" s="197"/>
      <c r="O137" s="197"/>
      <c r="P137" s="197"/>
      <c r="Q137" s="197"/>
      <c r="R137" s="197"/>
      <c r="S137" s="197"/>
      <c r="T137" s="19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92" t="s">
        <v>192</v>
      </c>
      <c r="AU137" s="192" t="s">
        <v>85</v>
      </c>
      <c r="AV137" s="13" t="s">
        <v>85</v>
      </c>
      <c r="AW137" s="13" t="s">
        <v>31</v>
      </c>
      <c r="AX137" s="13" t="s">
        <v>83</v>
      </c>
      <c r="AY137" s="192" t="s">
        <v>155</v>
      </c>
    </row>
    <row r="138" s="2" customFormat="1" ht="24.15" customHeight="1">
      <c r="A138" s="38"/>
      <c r="B138" s="171"/>
      <c r="C138" s="172" t="s">
        <v>171</v>
      </c>
      <c r="D138" s="172" t="s">
        <v>158</v>
      </c>
      <c r="E138" s="173" t="s">
        <v>530</v>
      </c>
      <c r="F138" s="174" t="s">
        <v>531</v>
      </c>
      <c r="G138" s="175" t="s">
        <v>188</v>
      </c>
      <c r="H138" s="176">
        <v>4.0599999999999996</v>
      </c>
      <c r="I138" s="177"/>
      <c r="J138" s="178">
        <f>ROUND(I138*H138,2)</f>
        <v>0</v>
      </c>
      <c r="K138" s="174" t="s">
        <v>162</v>
      </c>
      <c r="L138" s="39"/>
      <c r="M138" s="179" t="s">
        <v>1</v>
      </c>
      <c r="N138" s="180" t="s">
        <v>40</v>
      </c>
      <c r="O138" s="77"/>
      <c r="P138" s="181">
        <f>O138*H138</f>
        <v>0</v>
      </c>
      <c r="Q138" s="181">
        <v>0</v>
      </c>
      <c r="R138" s="181">
        <f>Q138*H138</f>
        <v>0</v>
      </c>
      <c r="S138" s="181">
        <v>0.050000000000000003</v>
      </c>
      <c r="T138" s="182">
        <f>S138*H138</f>
        <v>0.20299999999999999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83" t="s">
        <v>163</v>
      </c>
      <c r="AT138" s="183" t="s">
        <v>158</v>
      </c>
      <c r="AU138" s="183" t="s">
        <v>85</v>
      </c>
      <c r="AY138" s="18" t="s">
        <v>155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8" t="s">
        <v>83</v>
      </c>
      <c r="BK138" s="184">
        <f>ROUND(I138*H138,2)</f>
        <v>0</v>
      </c>
      <c r="BL138" s="18" t="s">
        <v>163</v>
      </c>
      <c r="BM138" s="183" t="s">
        <v>532</v>
      </c>
    </row>
    <row r="139" s="2" customFormat="1">
      <c r="A139" s="38"/>
      <c r="B139" s="39"/>
      <c r="C139" s="38"/>
      <c r="D139" s="185" t="s">
        <v>165</v>
      </c>
      <c r="E139" s="38"/>
      <c r="F139" s="186" t="s">
        <v>533</v>
      </c>
      <c r="G139" s="38"/>
      <c r="H139" s="38"/>
      <c r="I139" s="187"/>
      <c r="J139" s="38"/>
      <c r="K139" s="38"/>
      <c r="L139" s="39"/>
      <c r="M139" s="188"/>
      <c r="N139" s="189"/>
      <c r="O139" s="77"/>
      <c r="P139" s="77"/>
      <c r="Q139" s="77"/>
      <c r="R139" s="77"/>
      <c r="S139" s="77"/>
      <c r="T139" s="7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8" t="s">
        <v>165</v>
      </c>
      <c r="AU139" s="18" t="s">
        <v>85</v>
      </c>
    </row>
    <row r="140" s="13" customFormat="1">
      <c r="A140" s="13"/>
      <c r="B140" s="190"/>
      <c r="C140" s="13"/>
      <c r="D140" s="191" t="s">
        <v>192</v>
      </c>
      <c r="E140" s="192" t="s">
        <v>1</v>
      </c>
      <c r="F140" s="193" t="s">
        <v>688</v>
      </c>
      <c r="G140" s="13"/>
      <c r="H140" s="194">
        <v>1.5800000000000001</v>
      </c>
      <c r="I140" s="195"/>
      <c r="J140" s="13"/>
      <c r="K140" s="13"/>
      <c r="L140" s="190"/>
      <c r="M140" s="196"/>
      <c r="N140" s="197"/>
      <c r="O140" s="197"/>
      <c r="P140" s="197"/>
      <c r="Q140" s="197"/>
      <c r="R140" s="197"/>
      <c r="S140" s="197"/>
      <c r="T140" s="19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2" t="s">
        <v>192</v>
      </c>
      <c r="AU140" s="192" t="s">
        <v>85</v>
      </c>
      <c r="AV140" s="13" t="s">
        <v>85</v>
      </c>
      <c r="AW140" s="13" t="s">
        <v>31</v>
      </c>
      <c r="AX140" s="13" t="s">
        <v>75</v>
      </c>
      <c r="AY140" s="192" t="s">
        <v>155</v>
      </c>
    </row>
    <row r="141" s="13" customFormat="1">
      <c r="A141" s="13"/>
      <c r="B141" s="190"/>
      <c r="C141" s="13"/>
      <c r="D141" s="191" t="s">
        <v>192</v>
      </c>
      <c r="E141" s="192" t="s">
        <v>1</v>
      </c>
      <c r="F141" s="193" t="s">
        <v>689</v>
      </c>
      <c r="G141" s="13"/>
      <c r="H141" s="194">
        <v>1.27</v>
      </c>
      <c r="I141" s="195"/>
      <c r="J141" s="13"/>
      <c r="K141" s="13"/>
      <c r="L141" s="190"/>
      <c r="M141" s="196"/>
      <c r="N141" s="197"/>
      <c r="O141" s="197"/>
      <c r="P141" s="197"/>
      <c r="Q141" s="197"/>
      <c r="R141" s="197"/>
      <c r="S141" s="197"/>
      <c r="T141" s="19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2" t="s">
        <v>192</v>
      </c>
      <c r="AU141" s="192" t="s">
        <v>85</v>
      </c>
      <c r="AV141" s="13" t="s">
        <v>85</v>
      </c>
      <c r="AW141" s="13" t="s">
        <v>31</v>
      </c>
      <c r="AX141" s="13" t="s">
        <v>75</v>
      </c>
      <c r="AY141" s="192" t="s">
        <v>155</v>
      </c>
    </row>
    <row r="142" s="13" customFormat="1">
      <c r="A142" s="13"/>
      <c r="B142" s="190"/>
      <c r="C142" s="13"/>
      <c r="D142" s="191" t="s">
        <v>192</v>
      </c>
      <c r="E142" s="192" t="s">
        <v>1</v>
      </c>
      <c r="F142" s="193" t="s">
        <v>690</v>
      </c>
      <c r="G142" s="13"/>
      <c r="H142" s="194">
        <v>1.21</v>
      </c>
      <c r="I142" s="195"/>
      <c r="J142" s="13"/>
      <c r="K142" s="13"/>
      <c r="L142" s="190"/>
      <c r="M142" s="196"/>
      <c r="N142" s="197"/>
      <c r="O142" s="197"/>
      <c r="P142" s="197"/>
      <c r="Q142" s="197"/>
      <c r="R142" s="197"/>
      <c r="S142" s="197"/>
      <c r="T142" s="19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2" t="s">
        <v>192</v>
      </c>
      <c r="AU142" s="192" t="s">
        <v>85</v>
      </c>
      <c r="AV142" s="13" t="s">
        <v>85</v>
      </c>
      <c r="AW142" s="13" t="s">
        <v>31</v>
      </c>
      <c r="AX142" s="13" t="s">
        <v>75</v>
      </c>
      <c r="AY142" s="192" t="s">
        <v>155</v>
      </c>
    </row>
    <row r="143" s="14" customFormat="1">
      <c r="A143" s="14"/>
      <c r="B143" s="199"/>
      <c r="C143" s="14"/>
      <c r="D143" s="191" t="s">
        <v>192</v>
      </c>
      <c r="E143" s="200" t="s">
        <v>1</v>
      </c>
      <c r="F143" s="201" t="s">
        <v>194</v>
      </c>
      <c r="G143" s="14"/>
      <c r="H143" s="202">
        <v>4.0600000000000005</v>
      </c>
      <c r="I143" s="203"/>
      <c r="J143" s="14"/>
      <c r="K143" s="14"/>
      <c r="L143" s="199"/>
      <c r="M143" s="204"/>
      <c r="N143" s="205"/>
      <c r="O143" s="205"/>
      <c r="P143" s="205"/>
      <c r="Q143" s="205"/>
      <c r="R143" s="205"/>
      <c r="S143" s="205"/>
      <c r="T143" s="20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00" t="s">
        <v>192</v>
      </c>
      <c r="AU143" s="200" t="s">
        <v>85</v>
      </c>
      <c r="AV143" s="14" t="s">
        <v>163</v>
      </c>
      <c r="AW143" s="14" t="s">
        <v>31</v>
      </c>
      <c r="AX143" s="14" t="s">
        <v>83</v>
      </c>
      <c r="AY143" s="200" t="s">
        <v>155</v>
      </c>
    </row>
    <row r="144" s="12" customFormat="1" ht="22.8" customHeight="1">
      <c r="A144" s="12"/>
      <c r="B144" s="158"/>
      <c r="C144" s="12"/>
      <c r="D144" s="159" t="s">
        <v>74</v>
      </c>
      <c r="E144" s="169" t="s">
        <v>156</v>
      </c>
      <c r="F144" s="169" t="s">
        <v>157</v>
      </c>
      <c r="G144" s="12"/>
      <c r="H144" s="12"/>
      <c r="I144" s="161"/>
      <c r="J144" s="170">
        <f>BK144</f>
        <v>0</v>
      </c>
      <c r="K144" s="12"/>
      <c r="L144" s="158"/>
      <c r="M144" s="163"/>
      <c r="N144" s="164"/>
      <c r="O144" s="164"/>
      <c r="P144" s="165">
        <f>SUM(P145:P152)</f>
        <v>0</v>
      </c>
      <c r="Q144" s="164"/>
      <c r="R144" s="165">
        <f>SUM(R145:R152)</f>
        <v>0</v>
      </c>
      <c r="S144" s="164"/>
      <c r="T144" s="166">
        <f>SUM(T145:T152)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59" t="s">
        <v>83</v>
      </c>
      <c r="AT144" s="167" t="s">
        <v>74</v>
      </c>
      <c r="AU144" s="167" t="s">
        <v>83</v>
      </c>
      <c r="AY144" s="159" t="s">
        <v>155</v>
      </c>
      <c r="BK144" s="168">
        <f>SUM(BK145:BK152)</f>
        <v>0</v>
      </c>
    </row>
    <row r="145" s="2" customFormat="1" ht="24.15" customHeight="1">
      <c r="A145" s="38"/>
      <c r="B145" s="171"/>
      <c r="C145" s="172" t="s">
        <v>163</v>
      </c>
      <c r="D145" s="172" t="s">
        <v>158</v>
      </c>
      <c r="E145" s="173" t="s">
        <v>159</v>
      </c>
      <c r="F145" s="174" t="s">
        <v>160</v>
      </c>
      <c r="G145" s="175" t="s">
        <v>161</v>
      </c>
      <c r="H145" s="176">
        <v>72.105999999999995</v>
      </c>
      <c r="I145" s="177"/>
      <c r="J145" s="178">
        <f>ROUND(I145*H145,2)</f>
        <v>0</v>
      </c>
      <c r="K145" s="174" t="s">
        <v>162</v>
      </c>
      <c r="L145" s="39"/>
      <c r="M145" s="179" t="s">
        <v>1</v>
      </c>
      <c r="N145" s="180" t="s">
        <v>40</v>
      </c>
      <c r="O145" s="77"/>
      <c r="P145" s="181">
        <f>O145*H145</f>
        <v>0</v>
      </c>
      <c r="Q145" s="181">
        <v>0</v>
      </c>
      <c r="R145" s="181">
        <f>Q145*H145</f>
        <v>0</v>
      </c>
      <c r="S145" s="181">
        <v>0</v>
      </c>
      <c r="T145" s="182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83" t="s">
        <v>163</v>
      </c>
      <c r="AT145" s="183" t="s">
        <v>158</v>
      </c>
      <c r="AU145" s="183" t="s">
        <v>85</v>
      </c>
      <c r="AY145" s="18" t="s">
        <v>155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8" t="s">
        <v>83</v>
      </c>
      <c r="BK145" s="184">
        <f>ROUND(I145*H145,2)</f>
        <v>0</v>
      </c>
      <c r="BL145" s="18" t="s">
        <v>163</v>
      </c>
      <c r="BM145" s="183" t="s">
        <v>691</v>
      </c>
    </row>
    <row r="146" s="2" customFormat="1">
      <c r="A146" s="38"/>
      <c r="B146" s="39"/>
      <c r="C146" s="38"/>
      <c r="D146" s="185" t="s">
        <v>165</v>
      </c>
      <c r="E146" s="38"/>
      <c r="F146" s="186" t="s">
        <v>166</v>
      </c>
      <c r="G146" s="38"/>
      <c r="H146" s="38"/>
      <c r="I146" s="187"/>
      <c r="J146" s="38"/>
      <c r="K146" s="38"/>
      <c r="L146" s="39"/>
      <c r="M146" s="188"/>
      <c r="N146" s="189"/>
      <c r="O146" s="77"/>
      <c r="P146" s="77"/>
      <c r="Q146" s="77"/>
      <c r="R146" s="77"/>
      <c r="S146" s="77"/>
      <c r="T146" s="7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8" t="s">
        <v>165</v>
      </c>
      <c r="AU146" s="18" t="s">
        <v>85</v>
      </c>
    </row>
    <row r="147" s="2" customFormat="1" ht="24.15" customHeight="1">
      <c r="A147" s="38"/>
      <c r="B147" s="171"/>
      <c r="C147" s="172" t="s">
        <v>185</v>
      </c>
      <c r="D147" s="172" t="s">
        <v>158</v>
      </c>
      <c r="E147" s="173" t="s">
        <v>167</v>
      </c>
      <c r="F147" s="174" t="s">
        <v>168</v>
      </c>
      <c r="G147" s="175" t="s">
        <v>161</v>
      </c>
      <c r="H147" s="176">
        <v>72.105999999999995</v>
      </c>
      <c r="I147" s="177"/>
      <c r="J147" s="178">
        <f>ROUND(I147*H147,2)</f>
        <v>0</v>
      </c>
      <c r="K147" s="174" t="s">
        <v>162</v>
      </c>
      <c r="L147" s="39"/>
      <c r="M147" s="179" t="s">
        <v>1</v>
      </c>
      <c r="N147" s="180" t="s">
        <v>40</v>
      </c>
      <c r="O147" s="77"/>
      <c r="P147" s="181">
        <f>O147*H147</f>
        <v>0</v>
      </c>
      <c r="Q147" s="181">
        <v>0</v>
      </c>
      <c r="R147" s="181">
        <f>Q147*H147</f>
        <v>0</v>
      </c>
      <c r="S147" s="181">
        <v>0</v>
      </c>
      <c r="T147" s="18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83" t="s">
        <v>163</v>
      </c>
      <c r="AT147" s="183" t="s">
        <v>158</v>
      </c>
      <c r="AU147" s="183" t="s">
        <v>85</v>
      </c>
      <c r="AY147" s="18" t="s">
        <v>155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8" t="s">
        <v>83</v>
      </c>
      <c r="BK147" s="184">
        <f>ROUND(I147*H147,2)</f>
        <v>0</v>
      </c>
      <c r="BL147" s="18" t="s">
        <v>163</v>
      </c>
      <c r="BM147" s="183" t="s">
        <v>692</v>
      </c>
    </row>
    <row r="148" s="2" customFormat="1">
      <c r="A148" s="38"/>
      <c r="B148" s="39"/>
      <c r="C148" s="38"/>
      <c r="D148" s="185" t="s">
        <v>165</v>
      </c>
      <c r="E148" s="38"/>
      <c r="F148" s="186" t="s">
        <v>170</v>
      </c>
      <c r="G148" s="38"/>
      <c r="H148" s="38"/>
      <c r="I148" s="187"/>
      <c r="J148" s="38"/>
      <c r="K148" s="38"/>
      <c r="L148" s="39"/>
      <c r="M148" s="188"/>
      <c r="N148" s="189"/>
      <c r="O148" s="77"/>
      <c r="P148" s="77"/>
      <c r="Q148" s="77"/>
      <c r="R148" s="77"/>
      <c r="S148" s="77"/>
      <c r="T148" s="7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8" t="s">
        <v>165</v>
      </c>
      <c r="AU148" s="18" t="s">
        <v>85</v>
      </c>
    </row>
    <row r="149" s="2" customFormat="1" ht="24.15" customHeight="1">
      <c r="A149" s="38"/>
      <c r="B149" s="171"/>
      <c r="C149" s="172" t="s">
        <v>195</v>
      </c>
      <c r="D149" s="172" t="s">
        <v>158</v>
      </c>
      <c r="E149" s="173" t="s">
        <v>172</v>
      </c>
      <c r="F149" s="174" t="s">
        <v>173</v>
      </c>
      <c r="G149" s="175" t="s">
        <v>161</v>
      </c>
      <c r="H149" s="176">
        <v>721.05999999999995</v>
      </c>
      <c r="I149" s="177"/>
      <c r="J149" s="178">
        <f>ROUND(I149*H149,2)</f>
        <v>0</v>
      </c>
      <c r="K149" s="174" t="s">
        <v>162</v>
      </c>
      <c r="L149" s="39"/>
      <c r="M149" s="179" t="s">
        <v>1</v>
      </c>
      <c r="N149" s="180" t="s">
        <v>40</v>
      </c>
      <c r="O149" s="77"/>
      <c r="P149" s="181">
        <f>O149*H149</f>
        <v>0</v>
      </c>
      <c r="Q149" s="181">
        <v>0</v>
      </c>
      <c r="R149" s="181">
        <f>Q149*H149</f>
        <v>0</v>
      </c>
      <c r="S149" s="181">
        <v>0</v>
      </c>
      <c r="T149" s="182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83" t="s">
        <v>163</v>
      </c>
      <c r="AT149" s="183" t="s">
        <v>158</v>
      </c>
      <c r="AU149" s="183" t="s">
        <v>85</v>
      </c>
      <c r="AY149" s="18" t="s">
        <v>155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8" t="s">
        <v>83</v>
      </c>
      <c r="BK149" s="184">
        <f>ROUND(I149*H149,2)</f>
        <v>0</v>
      </c>
      <c r="BL149" s="18" t="s">
        <v>163</v>
      </c>
      <c r="BM149" s="183" t="s">
        <v>693</v>
      </c>
    </row>
    <row r="150" s="2" customFormat="1">
      <c r="A150" s="38"/>
      <c r="B150" s="39"/>
      <c r="C150" s="38"/>
      <c r="D150" s="185" t="s">
        <v>165</v>
      </c>
      <c r="E150" s="38"/>
      <c r="F150" s="186" t="s">
        <v>175</v>
      </c>
      <c r="G150" s="38"/>
      <c r="H150" s="38"/>
      <c r="I150" s="187"/>
      <c r="J150" s="38"/>
      <c r="K150" s="38"/>
      <c r="L150" s="39"/>
      <c r="M150" s="188"/>
      <c r="N150" s="189"/>
      <c r="O150" s="77"/>
      <c r="P150" s="77"/>
      <c r="Q150" s="77"/>
      <c r="R150" s="77"/>
      <c r="S150" s="77"/>
      <c r="T150" s="7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8" t="s">
        <v>165</v>
      </c>
      <c r="AU150" s="18" t="s">
        <v>85</v>
      </c>
    </row>
    <row r="151" s="2" customFormat="1" ht="44.25" customHeight="1">
      <c r="A151" s="38"/>
      <c r="B151" s="171"/>
      <c r="C151" s="172" t="s">
        <v>203</v>
      </c>
      <c r="D151" s="172" t="s">
        <v>158</v>
      </c>
      <c r="E151" s="173" t="s">
        <v>176</v>
      </c>
      <c r="F151" s="174" t="s">
        <v>177</v>
      </c>
      <c r="G151" s="175" t="s">
        <v>161</v>
      </c>
      <c r="H151" s="176">
        <v>72.105999999999995</v>
      </c>
      <c r="I151" s="177"/>
      <c r="J151" s="178">
        <f>ROUND(I151*H151,2)</f>
        <v>0</v>
      </c>
      <c r="K151" s="174" t="s">
        <v>178</v>
      </c>
      <c r="L151" s="39"/>
      <c r="M151" s="179" t="s">
        <v>1</v>
      </c>
      <c r="N151" s="180" t="s">
        <v>40</v>
      </c>
      <c r="O151" s="77"/>
      <c r="P151" s="181">
        <f>O151*H151</f>
        <v>0</v>
      </c>
      <c r="Q151" s="181">
        <v>0</v>
      </c>
      <c r="R151" s="181">
        <f>Q151*H151</f>
        <v>0</v>
      </c>
      <c r="S151" s="181">
        <v>0</v>
      </c>
      <c r="T151" s="18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83" t="s">
        <v>163</v>
      </c>
      <c r="AT151" s="183" t="s">
        <v>158</v>
      </c>
      <c r="AU151" s="183" t="s">
        <v>85</v>
      </c>
      <c r="AY151" s="18" t="s">
        <v>155</v>
      </c>
      <c r="BE151" s="184">
        <f>IF(N151="základní",J151,0)</f>
        <v>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8" t="s">
        <v>83</v>
      </c>
      <c r="BK151" s="184">
        <f>ROUND(I151*H151,2)</f>
        <v>0</v>
      </c>
      <c r="BL151" s="18" t="s">
        <v>163</v>
      </c>
      <c r="BM151" s="183" t="s">
        <v>540</v>
      </c>
    </row>
    <row r="152" s="2" customFormat="1">
      <c r="A152" s="38"/>
      <c r="B152" s="39"/>
      <c r="C152" s="38"/>
      <c r="D152" s="185" t="s">
        <v>165</v>
      </c>
      <c r="E152" s="38"/>
      <c r="F152" s="186" t="s">
        <v>180</v>
      </c>
      <c r="G152" s="38"/>
      <c r="H152" s="38"/>
      <c r="I152" s="187"/>
      <c r="J152" s="38"/>
      <c r="K152" s="38"/>
      <c r="L152" s="39"/>
      <c r="M152" s="188"/>
      <c r="N152" s="189"/>
      <c r="O152" s="77"/>
      <c r="P152" s="77"/>
      <c r="Q152" s="77"/>
      <c r="R152" s="77"/>
      <c r="S152" s="77"/>
      <c r="T152" s="7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8" t="s">
        <v>165</v>
      </c>
      <c r="AU152" s="18" t="s">
        <v>85</v>
      </c>
    </row>
    <row r="153" s="12" customFormat="1" ht="25.92" customHeight="1">
      <c r="A153" s="12"/>
      <c r="B153" s="158"/>
      <c r="C153" s="12"/>
      <c r="D153" s="159" t="s">
        <v>74</v>
      </c>
      <c r="E153" s="160" t="s">
        <v>181</v>
      </c>
      <c r="F153" s="160" t="s">
        <v>182</v>
      </c>
      <c r="G153" s="12"/>
      <c r="H153" s="12"/>
      <c r="I153" s="161"/>
      <c r="J153" s="162">
        <f>BK153</f>
        <v>0</v>
      </c>
      <c r="K153" s="12"/>
      <c r="L153" s="158"/>
      <c r="M153" s="163"/>
      <c r="N153" s="164"/>
      <c r="O153" s="164"/>
      <c r="P153" s="165">
        <f>P154+P161+P165+P168+P172</f>
        <v>0</v>
      </c>
      <c r="Q153" s="164"/>
      <c r="R153" s="165">
        <f>R154+R161+R165+R168+R172</f>
        <v>0</v>
      </c>
      <c r="S153" s="164"/>
      <c r="T153" s="166">
        <f>T154+T161+T165+T168+T172</f>
        <v>35.36030379999999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59" t="s">
        <v>85</v>
      </c>
      <c r="AT153" s="167" t="s">
        <v>74</v>
      </c>
      <c r="AU153" s="167" t="s">
        <v>75</v>
      </c>
      <c r="AY153" s="159" t="s">
        <v>155</v>
      </c>
      <c r="BK153" s="168">
        <f>BK154+BK161+BK165+BK168+BK172</f>
        <v>0</v>
      </c>
    </row>
    <row r="154" s="12" customFormat="1" ht="22.8" customHeight="1">
      <c r="A154" s="12"/>
      <c r="B154" s="158"/>
      <c r="C154" s="12"/>
      <c r="D154" s="159" t="s">
        <v>74</v>
      </c>
      <c r="E154" s="169" t="s">
        <v>183</v>
      </c>
      <c r="F154" s="169" t="s">
        <v>184</v>
      </c>
      <c r="G154" s="12"/>
      <c r="H154" s="12"/>
      <c r="I154" s="161"/>
      <c r="J154" s="170">
        <f>BK154</f>
        <v>0</v>
      </c>
      <c r="K154" s="12"/>
      <c r="L154" s="158"/>
      <c r="M154" s="163"/>
      <c r="N154" s="164"/>
      <c r="O154" s="164"/>
      <c r="P154" s="165">
        <f>SUM(P155:P160)</f>
        <v>0</v>
      </c>
      <c r="Q154" s="164"/>
      <c r="R154" s="165">
        <f>SUM(R155:R160)</f>
        <v>0</v>
      </c>
      <c r="S154" s="164"/>
      <c r="T154" s="166">
        <f>SUM(T155:T160)</f>
        <v>4.3495650000000001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59" t="s">
        <v>85</v>
      </c>
      <c r="AT154" s="167" t="s">
        <v>74</v>
      </c>
      <c r="AU154" s="167" t="s">
        <v>83</v>
      </c>
      <c r="AY154" s="159" t="s">
        <v>155</v>
      </c>
      <c r="BK154" s="168">
        <f>SUM(BK155:BK160)</f>
        <v>0</v>
      </c>
    </row>
    <row r="155" s="2" customFormat="1" ht="24.15" customHeight="1">
      <c r="A155" s="38"/>
      <c r="B155" s="171"/>
      <c r="C155" s="172" t="s">
        <v>210</v>
      </c>
      <c r="D155" s="172" t="s">
        <v>158</v>
      </c>
      <c r="E155" s="173" t="s">
        <v>186</v>
      </c>
      <c r="F155" s="174" t="s">
        <v>187</v>
      </c>
      <c r="G155" s="175" t="s">
        <v>188</v>
      </c>
      <c r="H155" s="176">
        <v>178.5</v>
      </c>
      <c r="I155" s="177"/>
      <c r="J155" s="178">
        <f>ROUND(I155*H155,2)</f>
        <v>0</v>
      </c>
      <c r="K155" s="174" t="s">
        <v>178</v>
      </c>
      <c r="L155" s="39"/>
      <c r="M155" s="179" t="s">
        <v>1</v>
      </c>
      <c r="N155" s="180" t="s">
        <v>40</v>
      </c>
      <c r="O155" s="77"/>
      <c r="P155" s="181">
        <f>O155*H155</f>
        <v>0</v>
      </c>
      <c r="Q155" s="181">
        <v>0</v>
      </c>
      <c r="R155" s="181">
        <f>Q155*H155</f>
        <v>0</v>
      </c>
      <c r="S155" s="181">
        <v>0.0054999999999999997</v>
      </c>
      <c r="T155" s="182">
        <f>S155*H155</f>
        <v>0.9817499999999999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183" t="s">
        <v>189</v>
      </c>
      <c r="AT155" s="183" t="s">
        <v>158</v>
      </c>
      <c r="AU155" s="183" t="s">
        <v>85</v>
      </c>
      <c r="AY155" s="18" t="s">
        <v>155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8" t="s">
        <v>83</v>
      </c>
      <c r="BK155" s="184">
        <f>ROUND(I155*H155,2)</f>
        <v>0</v>
      </c>
      <c r="BL155" s="18" t="s">
        <v>189</v>
      </c>
      <c r="BM155" s="183" t="s">
        <v>541</v>
      </c>
    </row>
    <row r="156" s="2" customFormat="1">
      <c r="A156" s="38"/>
      <c r="B156" s="39"/>
      <c r="C156" s="38"/>
      <c r="D156" s="185" t="s">
        <v>165</v>
      </c>
      <c r="E156" s="38"/>
      <c r="F156" s="186" t="s">
        <v>191</v>
      </c>
      <c r="G156" s="38"/>
      <c r="H156" s="38"/>
      <c r="I156" s="187"/>
      <c r="J156" s="38"/>
      <c r="K156" s="38"/>
      <c r="L156" s="39"/>
      <c r="M156" s="188"/>
      <c r="N156" s="189"/>
      <c r="O156" s="77"/>
      <c r="P156" s="77"/>
      <c r="Q156" s="77"/>
      <c r="R156" s="77"/>
      <c r="S156" s="77"/>
      <c r="T156" s="78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8" t="s">
        <v>165</v>
      </c>
      <c r="AU156" s="18" t="s">
        <v>85</v>
      </c>
    </row>
    <row r="157" s="13" customFormat="1">
      <c r="A157" s="13"/>
      <c r="B157" s="190"/>
      <c r="C157" s="13"/>
      <c r="D157" s="191" t="s">
        <v>192</v>
      </c>
      <c r="E157" s="192" t="s">
        <v>1</v>
      </c>
      <c r="F157" s="193" t="s">
        <v>694</v>
      </c>
      <c r="G157" s="13"/>
      <c r="H157" s="194">
        <v>178.5</v>
      </c>
      <c r="I157" s="195"/>
      <c r="J157" s="13"/>
      <c r="K157" s="13"/>
      <c r="L157" s="190"/>
      <c r="M157" s="196"/>
      <c r="N157" s="197"/>
      <c r="O157" s="197"/>
      <c r="P157" s="197"/>
      <c r="Q157" s="197"/>
      <c r="R157" s="197"/>
      <c r="S157" s="197"/>
      <c r="T157" s="19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2" t="s">
        <v>192</v>
      </c>
      <c r="AU157" s="192" t="s">
        <v>85</v>
      </c>
      <c r="AV157" s="13" t="s">
        <v>85</v>
      </c>
      <c r="AW157" s="13" t="s">
        <v>31</v>
      </c>
      <c r="AX157" s="13" t="s">
        <v>83</v>
      </c>
      <c r="AY157" s="192" t="s">
        <v>155</v>
      </c>
    </row>
    <row r="158" s="2" customFormat="1" ht="24.15" customHeight="1">
      <c r="A158" s="38"/>
      <c r="B158" s="171"/>
      <c r="C158" s="172" t="s">
        <v>218</v>
      </c>
      <c r="D158" s="172" t="s">
        <v>158</v>
      </c>
      <c r="E158" s="173" t="s">
        <v>196</v>
      </c>
      <c r="F158" s="174" t="s">
        <v>197</v>
      </c>
      <c r="G158" s="175" t="s">
        <v>188</v>
      </c>
      <c r="H158" s="176">
        <v>204.11000000000001</v>
      </c>
      <c r="I158" s="177"/>
      <c r="J158" s="178">
        <f>ROUND(I158*H158,2)</f>
        <v>0</v>
      </c>
      <c r="K158" s="174" t="s">
        <v>178</v>
      </c>
      <c r="L158" s="39"/>
      <c r="M158" s="179" t="s">
        <v>1</v>
      </c>
      <c r="N158" s="180" t="s">
        <v>40</v>
      </c>
      <c r="O158" s="77"/>
      <c r="P158" s="181">
        <f>O158*H158</f>
        <v>0</v>
      </c>
      <c r="Q158" s="181">
        <v>0</v>
      </c>
      <c r="R158" s="181">
        <f>Q158*H158</f>
        <v>0</v>
      </c>
      <c r="S158" s="181">
        <v>0.016500000000000001</v>
      </c>
      <c r="T158" s="182">
        <f>S158*H158</f>
        <v>3.3678150000000002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83" t="s">
        <v>189</v>
      </c>
      <c r="AT158" s="183" t="s">
        <v>158</v>
      </c>
      <c r="AU158" s="183" t="s">
        <v>85</v>
      </c>
      <c r="AY158" s="18" t="s">
        <v>155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8" t="s">
        <v>83</v>
      </c>
      <c r="BK158" s="184">
        <f>ROUND(I158*H158,2)</f>
        <v>0</v>
      </c>
      <c r="BL158" s="18" t="s">
        <v>189</v>
      </c>
      <c r="BM158" s="183" t="s">
        <v>695</v>
      </c>
    </row>
    <row r="159" s="2" customFormat="1">
      <c r="A159" s="38"/>
      <c r="B159" s="39"/>
      <c r="C159" s="38"/>
      <c r="D159" s="185" t="s">
        <v>165</v>
      </c>
      <c r="E159" s="38"/>
      <c r="F159" s="186" t="s">
        <v>199</v>
      </c>
      <c r="G159" s="38"/>
      <c r="H159" s="38"/>
      <c r="I159" s="187"/>
      <c r="J159" s="38"/>
      <c r="K159" s="38"/>
      <c r="L159" s="39"/>
      <c r="M159" s="188"/>
      <c r="N159" s="189"/>
      <c r="O159" s="77"/>
      <c r="P159" s="77"/>
      <c r="Q159" s="77"/>
      <c r="R159" s="77"/>
      <c r="S159" s="77"/>
      <c r="T159" s="7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8" t="s">
        <v>165</v>
      </c>
      <c r="AU159" s="18" t="s">
        <v>85</v>
      </c>
    </row>
    <row r="160" s="13" customFormat="1">
      <c r="A160" s="13"/>
      <c r="B160" s="190"/>
      <c r="C160" s="13"/>
      <c r="D160" s="191" t="s">
        <v>192</v>
      </c>
      <c r="E160" s="192" t="s">
        <v>1</v>
      </c>
      <c r="F160" s="193" t="s">
        <v>696</v>
      </c>
      <c r="G160" s="13"/>
      <c r="H160" s="194">
        <v>204.11000000000001</v>
      </c>
      <c r="I160" s="195"/>
      <c r="J160" s="13"/>
      <c r="K160" s="13"/>
      <c r="L160" s="190"/>
      <c r="M160" s="196"/>
      <c r="N160" s="197"/>
      <c r="O160" s="197"/>
      <c r="P160" s="197"/>
      <c r="Q160" s="197"/>
      <c r="R160" s="197"/>
      <c r="S160" s="197"/>
      <c r="T160" s="19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2" t="s">
        <v>192</v>
      </c>
      <c r="AU160" s="192" t="s">
        <v>85</v>
      </c>
      <c r="AV160" s="13" t="s">
        <v>85</v>
      </c>
      <c r="AW160" s="13" t="s">
        <v>31</v>
      </c>
      <c r="AX160" s="13" t="s">
        <v>83</v>
      </c>
      <c r="AY160" s="192" t="s">
        <v>155</v>
      </c>
    </row>
    <row r="161" s="12" customFormat="1" ht="22.8" customHeight="1">
      <c r="A161" s="12"/>
      <c r="B161" s="158"/>
      <c r="C161" s="12"/>
      <c r="D161" s="159" t="s">
        <v>74</v>
      </c>
      <c r="E161" s="169" t="s">
        <v>201</v>
      </c>
      <c r="F161" s="169" t="s">
        <v>202</v>
      </c>
      <c r="G161" s="12"/>
      <c r="H161" s="12"/>
      <c r="I161" s="161"/>
      <c r="J161" s="170">
        <f>BK161</f>
        <v>0</v>
      </c>
      <c r="K161" s="12"/>
      <c r="L161" s="158"/>
      <c r="M161" s="163"/>
      <c r="N161" s="164"/>
      <c r="O161" s="164"/>
      <c r="P161" s="165">
        <f>SUM(P162:P164)</f>
        <v>0</v>
      </c>
      <c r="Q161" s="164"/>
      <c r="R161" s="165">
        <f>SUM(R162:R164)</f>
        <v>0</v>
      </c>
      <c r="S161" s="164"/>
      <c r="T161" s="166">
        <f>SUM(T162:T164)</f>
        <v>30.587939999999996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59" t="s">
        <v>85</v>
      </c>
      <c r="AT161" s="167" t="s">
        <v>74</v>
      </c>
      <c r="AU161" s="167" t="s">
        <v>83</v>
      </c>
      <c r="AY161" s="159" t="s">
        <v>155</v>
      </c>
      <c r="BK161" s="168">
        <f>SUM(BK162:BK164)</f>
        <v>0</v>
      </c>
    </row>
    <row r="162" s="2" customFormat="1" ht="24.15" customHeight="1">
      <c r="A162" s="38"/>
      <c r="B162" s="171"/>
      <c r="C162" s="172" t="s">
        <v>225</v>
      </c>
      <c r="D162" s="172" t="s">
        <v>158</v>
      </c>
      <c r="E162" s="173" t="s">
        <v>551</v>
      </c>
      <c r="F162" s="174" t="s">
        <v>552</v>
      </c>
      <c r="G162" s="175" t="s">
        <v>188</v>
      </c>
      <c r="H162" s="176">
        <v>169.93299999999999</v>
      </c>
      <c r="I162" s="177"/>
      <c r="J162" s="178">
        <f>ROUND(I162*H162,2)</f>
        <v>0</v>
      </c>
      <c r="K162" s="174" t="s">
        <v>162</v>
      </c>
      <c r="L162" s="39"/>
      <c r="M162" s="179" t="s">
        <v>1</v>
      </c>
      <c r="N162" s="180" t="s">
        <v>40</v>
      </c>
      <c r="O162" s="77"/>
      <c r="P162" s="181">
        <f>O162*H162</f>
        <v>0</v>
      </c>
      <c r="Q162" s="181">
        <v>0</v>
      </c>
      <c r="R162" s="181">
        <f>Q162*H162</f>
        <v>0</v>
      </c>
      <c r="S162" s="181">
        <v>0.17999999999999999</v>
      </c>
      <c r="T162" s="182">
        <f>S162*H162</f>
        <v>30.587939999999996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183" t="s">
        <v>189</v>
      </c>
      <c r="AT162" s="183" t="s">
        <v>158</v>
      </c>
      <c r="AU162" s="183" t="s">
        <v>85</v>
      </c>
      <c r="AY162" s="18" t="s">
        <v>155</v>
      </c>
      <c r="BE162" s="184">
        <f>IF(N162="základní",J162,0)</f>
        <v>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8" t="s">
        <v>83</v>
      </c>
      <c r="BK162" s="184">
        <f>ROUND(I162*H162,2)</f>
        <v>0</v>
      </c>
      <c r="BL162" s="18" t="s">
        <v>189</v>
      </c>
      <c r="BM162" s="183" t="s">
        <v>553</v>
      </c>
    </row>
    <row r="163" s="2" customFormat="1">
      <c r="A163" s="38"/>
      <c r="B163" s="39"/>
      <c r="C163" s="38"/>
      <c r="D163" s="185" t="s">
        <v>165</v>
      </c>
      <c r="E163" s="38"/>
      <c r="F163" s="186" t="s">
        <v>554</v>
      </c>
      <c r="G163" s="38"/>
      <c r="H163" s="38"/>
      <c r="I163" s="187"/>
      <c r="J163" s="38"/>
      <c r="K163" s="38"/>
      <c r="L163" s="39"/>
      <c r="M163" s="188"/>
      <c r="N163" s="189"/>
      <c r="O163" s="77"/>
      <c r="P163" s="77"/>
      <c r="Q163" s="77"/>
      <c r="R163" s="77"/>
      <c r="S163" s="77"/>
      <c r="T163" s="7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8" t="s">
        <v>165</v>
      </c>
      <c r="AU163" s="18" t="s">
        <v>85</v>
      </c>
    </row>
    <row r="164" s="13" customFormat="1">
      <c r="A164" s="13"/>
      <c r="B164" s="190"/>
      <c r="C164" s="13"/>
      <c r="D164" s="191" t="s">
        <v>192</v>
      </c>
      <c r="E164" s="192" t="s">
        <v>1</v>
      </c>
      <c r="F164" s="193" t="s">
        <v>697</v>
      </c>
      <c r="G164" s="13"/>
      <c r="H164" s="194">
        <v>169.93299999999999</v>
      </c>
      <c r="I164" s="195"/>
      <c r="J164" s="13"/>
      <c r="K164" s="13"/>
      <c r="L164" s="190"/>
      <c r="M164" s="196"/>
      <c r="N164" s="197"/>
      <c r="O164" s="197"/>
      <c r="P164" s="197"/>
      <c r="Q164" s="197"/>
      <c r="R164" s="197"/>
      <c r="S164" s="197"/>
      <c r="T164" s="19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2" t="s">
        <v>192</v>
      </c>
      <c r="AU164" s="192" t="s">
        <v>85</v>
      </c>
      <c r="AV164" s="13" t="s">
        <v>85</v>
      </c>
      <c r="AW164" s="13" t="s">
        <v>31</v>
      </c>
      <c r="AX164" s="13" t="s">
        <v>83</v>
      </c>
      <c r="AY164" s="192" t="s">
        <v>155</v>
      </c>
    </row>
    <row r="165" s="12" customFormat="1" ht="22.8" customHeight="1">
      <c r="A165" s="12"/>
      <c r="B165" s="158"/>
      <c r="C165" s="12"/>
      <c r="D165" s="159" t="s">
        <v>74</v>
      </c>
      <c r="E165" s="169" t="s">
        <v>388</v>
      </c>
      <c r="F165" s="169" t="s">
        <v>389</v>
      </c>
      <c r="G165" s="12"/>
      <c r="H165" s="12"/>
      <c r="I165" s="161"/>
      <c r="J165" s="170">
        <f>BK165</f>
        <v>0</v>
      </c>
      <c r="K165" s="12"/>
      <c r="L165" s="158"/>
      <c r="M165" s="163"/>
      <c r="N165" s="164"/>
      <c r="O165" s="164"/>
      <c r="P165" s="165">
        <f>SUM(P166:P167)</f>
        <v>0</v>
      </c>
      <c r="Q165" s="164"/>
      <c r="R165" s="165">
        <f>SUM(R166:R167)</f>
        <v>0</v>
      </c>
      <c r="S165" s="164"/>
      <c r="T165" s="166">
        <f>SUM(T166:T167)</f>
        <v>0.040219999999999999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59" t="s">
        <v>85</v>
      </c>
      <c r="AT165" s="167" t="s">
        <v>74</v>
      </c>
      <c r="AU165" s="167" t="s">
        <v>83</v>
      </c>
      <c r="AY165" s="159" t="s">
        <v>155</v>
      </c>
      <c r="BK165" s="168">
        <f>SUM(BK166:BK167)</f>
        <v>0</v>
      </c>
    </row>
    <row r="166" s="2" customFormat="1" ht="16.5" customHeight="1">
      <c r="A166" s="38"/>
      <c r="B166" s="171"/>
      <c r="C166" s="172" t="s">
        <v>231</v>
      </c>
      <c r="D166" s="172" t="s">
        <v>158</v>
      </c>
      <c r="E166" s="173" t="s">
        <v>698</v>
      </c>
      <c r="F166" s="174" t="s">
        <v>699</v>
      </c>
      <c r="G166" s="175" t="s">
        <v>213</v>
      </c>
      <c r="H166" s="176">
        <v>2</v>
      </c>
      <c r="I166" s="177"/>
      <c r="J166" s="178">
        <f>ROUND(I166*H166,2)</f>
        <v>0</v>
      </c>
      <c r="K166" s="174" t="s">
        <v>178</v>
      </c>
      <c r="L166" s="39"/>
      <c r="M166" s="179" t="s">
        <v>1</v>
      </c>
      <c r="N166" s="180" t="s">
        <v>40</v>
      </c>
      <c r="O166" s="77"/>
      <c r="P166" s="181">
        <f>O166*H166</f>
        <v>0</v>
      </c>
      <c r="Q166" s="181">
        <v>0</v>
      </c>
      <c r="R166" s="181">
        <f>Q166*H166</f>
        <v>0</v>
      </c>
      <c r="S166" s="181">
        <v>0.020109999999999999</v>
      </c>
      <c r="T166" s="182">
        <f>S166*H166</f>
        <v>0.040219999999999999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83" t="s">
        <v>189</v>
      </c>
      <c r="AT166" s="183" t="s">
        <v>158</v>
      </c>
      <c r="AU166" s="183" t="s">
        <v>85</v>
      </c>
      <c r="AY166" s="18" t="s">
        <v>155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8" t="s">
        <v>83</v>
      </c>
      <c r="BK166" s="184">
        <f>ROUND(I166*H166,2)</f>
        <v>0</v>
      </c>
      <c r="BL166" s="18" t="s">
        <v>189</v>
      </c>
      <c r="BM166" s="183" t="s">
        <v>700</v>
      </c>
    </row>
    <row r="167" s="2" customFormat="1">
      <c r="A167" s="38"/>
      <c r="B167" s="39"/>
      <c r="C167" s="38"/>
      <c r="D167" s="185" t="s">
        <v>165</v>
      </c>
      <c r="E167" s="38"/>
      <c r="F167" s="186" t="s">
        <v>701</v>
      </c>
      <c r="G167" s="38"/>
      <c r="H167" s="38"/>
      <c r="I167" s="187"/>
      <c r="J167" s="38"/>
      <c r="K167" s="38"/>
      <c r="L167" s="39"/>
      <c r="M167" s="188"/>
      <c r="N167" s="189"/>
      <c r="O167" s="77"/>
      <c r="P167" s="77"/>
      <c r="Q167" s="77"/>
      <c r="R167" s="77"/>
      <c r="S167" s="77"/>
      <c r="T167" s="78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8" t="s">
        <v>165</v>
      </c>
      <c r="AU167" s="18" t="s">
        <v>85</v>
      </c>
    </row>
    <row r="168" s="12" customFormat="1" ht="22.8" customHeight="1">
      <c r="A168" s="12"/>
      <c r="B168" s="158"/>
      <c r="C168" s="12"/>
      <c r="D168" s="159" t="s">
        <v>74</v>
      </c>
      <c r="E168" s="169" t="s">
        <v>557</v>
      </c>
      <c r="F168" s="169" t="s">
        <v>558</v>
      </c>
      <c r="G168" s="12"/>
      <c r="H168" s="12"/>
      <c r="I168" s="161"/>
      <c r="J168" s="170">
        <f>BK168</f>
        <v>0</v>
      </c>
      <c r="K168" s="12"/>
      <c r="L168" s="158"/>
      <c r="M168" s="163"/>
      <c r="N168" s="164"/>
      <c r="O168" s="164"/>
      <c r="P168" s="165">
        <f>SUM(P169:P171)</f>
        <v>0</v>
      </c>
      <c r="Q168" s="164"/>
      <c r="R168" s="165">
        <f>SUM(R169:R171)</f>
        <v>0</v>
      </c>
      <c r="S168" s="164"/>
      <c r="T168" s="166">
        <f>SUM(T169:T171)</f>
        <v>0.2863154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59" t="s">
        <v>85</v>
      </c>
      <c r="AT168" s="167" t="s">
        <v>74</v>
      </c>
      <c r="AU168" s="167" t="s">
        <v>83</v>
      </c>
      <c r="AY168" s="159" t="s">
        <v>155</v>
      </c>
      <c r="BK168" s="168">
        <f>SUM(BK169:BK171)</f>
        <v>0</v>
      </c>
    </row>
    <row r="169" s="2" customFormat="1" ht="24.15" customHeight="1">
      <c r="A169" s="38"/>
      <c r="B169" s="171"/>
      <c r="C169" s="172" t="s">
        <v>8</v>
      </c>
      <c r="D169" s="172" t="s">
        <v>158</v>
      </c>
      <c r="E169" s="173" t="s">
        <v>559</v>
      </c>
      <c r="F169" s="174" t="s">
        <v>560</v>
      </c>
      <c r="G169" s="175" t="s">
        <v>213</v>
      </c>
      <c r="H169" s="176">
        <v>2</v>
      </c>
      <c r="I169" s="177"/>
      <c r="J169" s="178">
        <f>ROUND(I169*H169,2)</f>
        <v>0</v>
      </c>
      <c r="K169" s="174" t="s">
        <v>178</v>
      </c>
      <c r="L169" s="39"/>
      <c r="M169" s="179" t="s">
        <v>1</v>
      </c>
      <c r="N169" s="180" t="s">
        <v>40</v>
      </c>
      <c r="O169" s="77"/>
      <c r="P169" s="181">
        <f>O169*H169</f>
        <v>0</v>
      </c>
      <c r="Q169" s="181">
        <v>0</v>
      </c>
      <c r="R169" s="181">
        <f>Q169*H169</f>
        <v>0</v>
      </c>
      <c r="S169" s="181">
        <v>0.00010000000000000001</v>
      </c>
      <c r="T169" s="182">
        <f>S169*H169</f>
        <v>0.00020000000000000001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83" t="s">
        <v>189</v>
      </c>
      <c r="AT169" s="183" t="s">
        <v>158</v>
      </c>
      <c r="AU169" s="183" t="s">
        <v>85</v>
      </c>
      <c r="AY169" s="18" t="s">
        <v>155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8" t="s">
        <v>83</v>
      </c>
      <c r="BK169" s="184">
        <f>ROUND(I169*H169,2)</f>
        <v>0</v>
      </c>
      <c r="BL169" s="18" t="s">
        <v>189</v>
      </c>
      <c r="BM169" s="183" t="s">
        <v>561</v>
      </c>
    </row>
    <row r="170" s="2" customFormat="1">
      <c r="A170" s="38"/>
      <c r="B170" s="39"/>
      <c r="C170" s="38"/>
      <c r="D170" s="185" t="s">
        <v>165</v>
      </c>
      <c r="E170" s="38"/>
      <c r="F170" s="186" t="s">
        <v>562</v>
      </c>
      <c r="G170" s="38"/>
      <c r="H170" s="38"/>
      <c r="I170" s="187"/>
      <c r="J170" s="38"/>
      <c r="K170" s="38"/>
      <c r="L170" s="39"/>
      <c r="M170" s="188"/>
      <c r="N170" s="189"/>
      <c r="O170" s="77"/>
      <c r="P170" s="77"/>
      <c r="Q170" s="77"/>
      <c r="R170" s="77"/>
      <c r="S170" s="77"/>
      <c r="T170" s="78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8" t="s">
        <v>165</v>
      </c>
      <c r="AU170" s="18" t="s">
        <v>85</v>
      </c>
    </row>
    <row r="171" s="2" customFormat="1" ht="16.5" customHeight="1">
      <c r="A171" s="38"/>
      <c r="B171" s="171"/>
      <c r="C171" s="172" t="s">
        <v>239</v>
      </c>
      <c r="D171" s="172" t="s">
        <v>158</v>
      </c>
      <c r="E171" s="173" t="s">
        <v>563</v>
      </c>
      <c r="F171" s="174" t="s">
        <v>564</v>
      </c>
      <c r="G171" s="175" t="s">
        <v>221</v>
      </c>
      <c r="H171" s="176">
        <v>207.33000000000001</v>
      </c>
      <c r="I171" s="177"/>
      <c r="J171" s="178">
        <f>ROUND(I171*H171,2)</f>
        <v>0</v>
      </c>
      <c r="K171" s="174" t="s">
        <v>1</v>
      </c>
      <c r="L171" s="39"/>
      <c r="M171" s="179" t="s">
        <v>1</v>
      </c>
      <c r="N171" s="180" t="s">
        <v>40</v>
      </c>
      <c r="O171" s="77"/>
      <c r="P171" s="181">
        <f>O171*H171</f>
        <v>0</v>
      </c>
      <c r="Q171" s="181">
        <v>0</v>
      </c>
      <c r="R171" s="181">
        <f>Q171*H171</f>
        <v>0</v>
      </c>
      <c r="S171" s="181">
        <v>0.0013799999999999999</v>
      </c>
      <c r="T171" s="182">
        <f>S171*H171</f>
        <v>0.28611540000000002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83" t="s">
        <v>189</v>
      </c>
      <c r="AT171" s="183" t="s">
        <v>158</v>
      </c>
      <c r="AU171" s="183" t="s">
        <v>85</v>
      </c>
      <c r="AY171" s="18" t="s">
        <v>155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8" t="s">
        <v>83</v>
      </c>
      <c r="BK171" s="184">
        <f>ROUND(I171*H171,2)</f>
        <v>0</v>
      </c>
      <c r="BL171" s="18" t="s">
        <v>189</v>
      </c>
      <c r="BM171" s="183" t="s">
        <v>565</v>
      </c>
    </row>
    <row r="172" s="12" customFormat="1" ht="22.8" customHeight="1">
      <c r="A172" s="12"/>
      <c r="B172" s="158"/>
      <c r="C172" s="12"/>
      <c r="D172" s="159" t="s">
        <v>74</v>
      </c>
      <c r="E172" s="169" t="s">
        <v>216</v>
      </c>
      <c r="F172" s="169" t="s">
        <v>217</v>
      </c>
      <c r="G172" s="12"/>
      <c r="H172" s="12"/>
      <c r="I172" s="161"/>
      <c r="J172" s="170">
        <f>BK172</f>
        <v>0</v>
      </c>
      <c r="K172" s="12"/>
      <c r="L172" s="158"/>
      <c r="M172" s="163"/>
      <c r="N172" s="164"/>
      <c r="O172" s="164"/>
      <c r="P172" s="165">
        <f>SUM(P173:P180)</f>
        <v>0</v>
      </c>
      <c r="Q172" s="164"/>
      <c r="R172" s="165">
        <f>SUM(R173:R180)</f>
        <v>0</v>
      </c>
      <c r="S172" s="164"/>
      <c r="T172" s="166">
        <f>SUM(T173:T180)</f>
        <v>0.096263399999999999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59" t="s">
        <v>85</v>
      </c>
      <c r="AT172" s="167" t="s">
        <v>74</v>
      </c>
      <c r="AU172" s="167" t="s">
        <v>83</v>
      </c>
      <c r="AY172" s="159" t="s">
        <v>155</v>
      </c>
      <c r="BK172" s="168">
        <f>SUM(BK173:BK180)</f>
        <v>0</v>
      </c>
    </row>
    <row r="173" s="2" customFormat="1" ht="16.5" customHeight="1">
      <c r="A173" s="38"/>
      <c r="B173" s="171"/>
      <c r="C173" s="172" t="s">
        <v>248</v>
      </c>
      <c r="D173" s="172" t="s">
        <v>158</v>
      </c>
      <c r="E173" s="173" t="s">
        <v>702</v>
      </c>
      <c r="F173" s="174" t="s">
        <v>703</v>
      </c>
      <c r="G173" s="175" t="s">
        <v>221</v>
      </c>
      <c r="H173" s="176">
        <v>56.899999999999999</v>
      </c>
      <c r="I173" s="177"/>
      <c r="J173" s="178">
        <f>ROUND(I173*H173,2)</f>
        <v>0</v>
      </c>
      <c r="K173" s="174" t="s">
        <v>162</v>
      </c>
      <c r="L173" s="39"/>
      <c r="M173" s="179" t="s">
        <v>1</v>
      </c>
      <c r="N173" s="180" t="s">
        <v>40</v>
      </c>
      <c r="O173" s="77"/>
      <c r="P173" s="181">
        <f>O173*H173</f>
        <v>0</v>
      </c>
      <c r="Q173" s="181">
        <v>0</v>
      </c>
      <c r="R173" s="181">
        <f>Q173*H173</f>
        <v>0</v>
      </c>
      <c r="S173" s="181">
        <v>0.00067000000000000002</v>
      </c>
      <c r="T173" s="182">
        <f>S173*H173</f>
        <v>0.038122999999999997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83" t="s">
        <v>189</v>
      </c>
      <c r="AT173" s="183" t="s">
        <v>158</v>
      </c>
      <c r="AU173" s="183" t="s">
        <v>85</v>
      </c>
      <c r="AY173" s="18" t="s">
        <v>155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18" t="s">
        <v>83</v>
      </c>
      <c r="BK173" s="184">
        <f>ROUND(I173*H173,2)</f>
        <v>0</v>
      </c>
      <c r="BL173" s="18" t="s">
        <v>189</v>
      </c>
      <c r="BM173" s="183" t="s">
        <v>704</v>
      </c>
    </row>
    <row r="174" s="2" customFormat="1">
      <c r="A174" s="38"/>
      <c r="B174" s="39"/>
      <c r="C174" s="38"/>
      <c r="D174" s="185" t="s">
        <v>165</v>
      </c>
      <c r="E174" s="38"/>
      <c r="F174" s="186" t="s">
        <v>705</v>
      </c>
      <c r="G174" s="38"/>
      <c r="H174" s="38"/>
      <c r="I174" s="187"/>
      <c r="J174" s="38"/>
      <c r="K174" s="38"/>
      <c r="L174" s="39"/>
      <c r="M174" s="188"/>
      <c r="N174" s="189"/>
      <c r="O174" s="77"/>
      <c r="P174" s="77"/>
      <c r="Q174" s="77"/>
      <c r="R174" s="77"/>
      <c r="S174" s="77"/>
      <c r="T174" s="7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8" t="s">
        <v>165</v>
      </c>
      <c r="AU174" s="18" t="s">
        <v>85</v>
      </c>
    </row>
    <row r="175" s="2" customFormat="1" ht="24.15" customHeight="1">
      <c r="A175" s="38"/>
      <c r="B175" s="171"/>
      <c r="C175" s="172" t="s">
        <v>322</v>
      </c>
      <c r="D175" s="172" t="s">
        <v>158</v>
      </c>
      <c r="E175" s="173" t="s">
        <v>226</v>
      </c>
      <c r="F175" s="174" t="s">
        <v>227</v>
      </c>
      <c r="G175" s="175" t="s">
        <v>221</v>
      </c>
      <c r="H175" s="176">
        <v>30.440000000000001</v>
      </c>
      <c r="I175" s="177"/>
      <c r="J175" s="178">
        <f>ROUND(I175*H175,2)</f>
        <v>0</v>
      </c>
      <c r="K175" s="174" t="s">
        <v>162</v>
      </c>
      <c r="L175" s="39"/>
      <c r="M175" s="179" t="s">
        <v>1</v>
      </c>
      <c r="N175" s="180" t="s">
        <v>40</v>
      </c>
      <c r="O175" s="77"/>
      <c r="P175" s="181">
        <f>O175*H175</f>
        <v>0</v>
      </c>
      <c r="Q175" s="181">
        <v>0</v>
      </c>
      <c r="R175" s="181">
        <f>Q175*H175</f>
        <v>0</v>
      </c>
      <c r="S175" s="181">
        <v>0.00191</v>
      </c>
      <c r="T175" s="182">
        <f>S175*H175</f>
        <v>0.058140400000000002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83" t="s">
        <v>189</v>
      </c>
      <c r="AT175" s="183" t="s">
        <v>158</v>
      </c>
      <c r="AU175" s="183" t="s">
        <v>85</v>
      </c>
      <c r="AY175" s="18" t="s">
        <v>155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18" t="s">
        <v>83</v>
      </c>
      <c r="BK175" s="184">
        <f>ROUND(I175*H175,2)</f>
        <v>0</v>
      </c>
      <c r="BL175" s="18" t="s">
        <v>189</v>
      </c>
      <c r="BM175" s="183" t="s">
        <v>574</v>
      </c>
    </row>
    <row r="176" s="2" customFormat="1">
      <c r="A176" s="38"/>
      <c r="B176" s="39"/>
      <c r="C176" s="38"/>
      <c r="D176" s="185" t="s">
        <v>165</v>
      </c>
      <c r="E176" s="38"/>
      <c r="F176" s="186" t="s">
        <v>229</v>
      </c>
      <c r="G176" s="38"/>
      <c r="H176" s="38"/>
      <c r="I176" s="187"/>
      <c r="J176" s="38"/>
      <c r="K176" s="38"/>
      <c r="L176" s="39"/>
      <c r="M176" s="188"/>
      <c r="N176" s="189"/>
      <c r="O176" s="77"/>
      <c r="P176" s="77"/>
      <c r="Q176" s="77"/>
      <c r="R176" s="77"/>
      <c r="S176" s="77"/>
      <c r="T176" s="78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8" t="s">
        <v>165</v>
      </c>
      <c r="AU176" s="18" t="s">
        <v>85</v>
      </c>
    </row>
    <row r="177" s="13" customFormat="1">
      <c r="A177" s="13"/>
      <c r="B177" s="190"/>
      <c r="C177" s="13"/>
      <c r="D177" s="191" t="s">
        <v>192</v>
      </c>
      <c r="E177" s="192" t="s">
        <v>1</v>
      </c>
      <c r="F177" s="193" t="s">
        <v>706</v>
      </c>
      <c r="G177" s="13"/>
      <c r="H177" s="194">
        <v>29.440000000000001</v>
      </c>
      <c r="I177" s="195"/>
      <c r="J177" s="13"/>
      <c r="K177" s="13"/>
      <c r="L177" s="190"/>
      <c r="M177" s="196"/>
      <c r="N177" s="197"/>
      <c r="O177" s="197"/>
      <c r="P177" s="197"/>
      <c r="Q177" s="197"/>
      <c r="R177" s="197"/>
      <c r="S177" s="197"/>
      <c r="T177" s="19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92" t="s">
        <v>192</v>
      </c>
      <c r="AU177" s="192" t="s">
        <v>85</v>
      </c>
      <c r="AV177" s="13" t="s">
        <v>85</v>
      </c>
      <c r="AW177" s="13" t="s">
        <v>31</v>
      </c>
      <c r="AX177" s="13" t="s">
        <v>75</v>
      </c>
      <c r="AY177" s="192" t="s">
        <v>155</v>
      </c>
    </row>
    <row r="178" s="15" customFormat="1">
      <c r="A178" s="15"/>
      <c r="B178" s="211"/>
      <c r="C178" s="15"/>
      <c r="D178" s="191" t="s">
        <v>192</v>
      </c>
      <c r="E178" s="212" t="s">
        <v>1</v>
      </c>
      <c r="F178" s="213" t="s">
        <v>707</v>
      </c>
      <c r="G178" s="15"/>
      <c r="H178" s="212" t="s">
        <v>1</v>
      </c>
      <c r="I178" s="214"/>
      <c r="J178" s="15"/>
      <c r="K178" s="15"/>
      <c r="L178" s="211"/>
      <c r="M178" s="215"/>
      <c r="N178" s="216"/>
      <c r="O178" s="216"/>
      <c r="P178" s="216"/>
      <c r="Q178" s="216"/>
      <c r="R178" s="216"/>
      <c r="S178" s="216"/>
      <c r="T178" s="217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12" t="s">
        <v>192</v>
      </c>
      <c r="AU178" s="212" t="s">
        <v>85</v>
      </c>
      <c r="AV178" s="15" t="s">
        <v>83</v>
      </c>
      <c r="AW178" s="15" t="s">
        <v>31</v>
      </c>
      <c r="AX178" s="15" t="s">
        <v>75</v>
      </c>
      <c r="AY178" s="212" t="s">
        <v>155</v>
      </c>
    </row>
    <row r="179" s="13" customFormat="1">
      <c r="A179" s="13"/>
      <c r="B179" s="190"/>
      <c r="C179" s="13"/>
      <c r="D179" s="191" t="s">
        <v>192</v>
      </c>
      <c r="E179" s="192" t="s">
        <v>1</v>
      </c>
      <c r="F179" s="193" t="s">
        <v>83</v>
      </c>
      <c r="G179" s="13"/>
      <c r="H179" s="194">
        <v>1</v>
      </c>
      <c r="I179" s="195"/>
      <c r="J179" s="13"/>
      <c r="K179" s="13"/>
      <c r="L179" s="190"/>
      <c r="M179" s="196"/>
      <c r="N179" s="197"/>
      <c r="O179" s="197"/>
      <c r="P179" s="197"/>
      <c r="Q179" s="197"/>
      <c r="R179" s="197"/>
      <c r="S179" s="197"/>
      <c r="T179" s="19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92" t="s">
        <v>192</v>
      </c>
      <c r="AU179" s="192" t="s">
        <v>85</v>
      </c>
      <c r="AV179" s="13" t="s">
        <v>85</v>
      </c>
      <c r="AW179" s="13" t="s">
        <v>31</v>
      </c>
      <c r="AX179" s="13" t="s">
        <v>75</v>
      </c>
      <c r="AY179" s="192" t="s">
        <v>155</v>
      </c>
    </row>
    <row r="180" s="14" customFormat="1">
      <c r="A180" s="14"/>
      <c r="B180" s="199"/>
      <c r="C180" s="14"/>
      <c r="D180" s="191" t="s">
        <v>192</v>
      </c>
      <c r="E180" s="200" t="s">
        <v>1</v>
      </c>
      <c r="F180" s="201" t="s">
        <v>194</v>
      </c>
      <c r="G180" s="14"/>
      <c r="H180" s="202">
        <v>30.440000000000001</v>
      </c>
      <c r="I180" s="203"/>
      <c r="J180" s="14"/>
      <c r="K180" s="14"/>
      <c r="L180" s="199"/>
      <c r="M180" s="204"/>
      <c r="N180" s="205"/>
      <c r="O180" s="205"/>
      <c r="P180" s="205"/>
      <c r="Q180" s="205"/>
      <c r="R180" s="205"/>
      <c r="S180" s="205"/>
      <c r="T180" s="20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00" t="s">
        <v>192</v>
      </c>
      <c r="AU180" s="200" t="s">
        <v>85</v>
      </c>
      <c r="AV180" s="14" t="s">
        <v>163</v>
      </c>
      <c r="AW180" s="14" t="s">
        <v>31</v>
      </c>
      <c r="AX180" s="14" t="s">
        <v>83</v>
      </c>
      <c r="AY180" s="200" t="s">
        <v>155</v>
      </c>
    </row>
    <row r="181" s="12" customFormat="1" ht="25.92" customHeight="1">
      <c r="A181" s="12"/>
      <c r="B181" s="158"/>
      <c r="C181" s="12"/>
      <c r="D181" s="159" t="s">
        <v>74</v>
      </c>
      <c r="E181" s="160" t="s">
        <v>244</v>
      </c>
      <c r="F181" s="160" t="s">
        <v>245</v>
      </c>
      <c r="G181" s="12"/>
      <c r="H181" s="12"/>
      <c r="I181" s="161"/>
      <c r="J181" s="162">
        <f>BK181</f>
        <v>0</v>
      </c>
      <c r="K181" s="12"/>
      <c r="L181" s="158"/>
      <c r="M181" s="163"/>
      <c r="N181" s="164"/>
      <c r="O181" s="164"/>
      <c r="P181" s="165">
        <f>P182</f>
        <v>0</v>
      </c>
      <c r="Q181" s="164"/>
      <c r="R181" s="165">
        <f>R182</f>
        <v>0</v>
      </c>
      <c r="S181" s="164"/>
      <c r="T181" s="166">
        <f>T182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59" t="s">
        <v>171</v>
      </c>
      <c r="AT181" s="167" t="s">
        <v>74</v>
      </c>
      <c r="AU181" s="167" t="s">
        <v>75</v>
      </c>
      <c r="AY181" s="159" t="s">
        <v>155</v>
      </c>
      <c r="BK181" s="168">
        <f>BK182</f>
        <v>0</v>
      </c>
    </row>
    <row r="182" s="12" customFormat="1" ht="22.8" customHeight="1">
      <c r="A182" s="12"/>
      <c r="B182" s="158"/>
      <c r="C182" s="12"/>
      <c r="D182" s="159" t="s">
        <v>74</v>
      </c>
      <c r="E182" s="169" t="s">
        <v>246</v>
      </c>
      <c r="F182" s="169" t="s">
        <v>247</v>
      </c>
      <c r="G182" s="12"/>
      <c r="H182" s="12"/>
      <c r="I182" s="161"/>
      <c r="J182" s="170">
        <f>BK182</f>
        <v>0</v>
      </c>
      <c r="K182" s="12"/>
      <c r="L182" s="158"/>
      <c r="M182" s="163"/>
      <c r="N182" s="164"/>
      <c r="O182" s="164"/>
      <c r="P182" s="165">
        <f>SUM(P183:P185)</f>
        <v>0</v>
      </c>
      <c r="Q182" s="164"/>
      <c r="R182" s="165">
        <f>SUM(R183:R185)</f>
        <v>0</v>
      </c>
      <c r="S182" s="164"/>
      <c r="T182" s="166">
        <f>SUM(T183:T185)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59" t="s">
        <v>171</v>
      </c>
      <c r="AT182" s="167" t="s">
        <v>74</v>
      </c>
      <c r="AU182" s="167" t="s">
        <v>83</v>
      </c>
      <c r="AY182" s="159" t="s">
        <v>155</v>
      </c>
      <c r="BK182" s="168">
        <f>SUM(BK183:BK185)</f>
        <v>0</v>
      </c>
    </row>
    <row r="183" s="2" customFormat="1" ht="24.15" customHeight="1">
      <c r="A183" s="38"/>
      <c r="B183" s="171"/>
      <c r="C183" s="172" t="s">
        <v>189</v>
      </c>
      <c r="D183" s="172" t="s">
        <v>158</v>
      </c>
      <c r="E183" s="173" t="s">
        <v>249</v>
      </c>
      <c r="F183" s="174" t="s">
        <v>250</v>
      </c>
      <c r="G183" s="175" t="s">
        <v>221</v>
      </c>
      <c r="H183" s="176">
        <v>43.359999999999999</v>
      </c>
      <c r="I183" s="177"/>
      <c r="J183" s="178">
        <f>ROUND(I183*H183,2)</f>
        <v>0</v>
      </c>
      <c r="K183" s="174" t="s">
        <v>162</v>
      </c>
      <c r="L183" s="39"/>
      <c r="M183" s="179" t="s">
        <v>1</v>
      </c>
      <c r="N183" s="180" t="s">
        <v>40</v>
      </c>
      <c r="O183" s="77"/>
      <c r="P183" s="181">
        <f>O183*H183</f>
        <v>0</v>
      </c>
      <c r="Q183" s="181">
        <v>0</v>
      </c>
      <c r="R183" s="181">
        <f>Q183*H183</f>
        <v>0</v>
      </c>
      <c r="S183" s="181">
        <v>0</v>
      </c>
      <c r="T183" s="182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83" t="s">
        <v>251</v>
      </c>
      <c r="AT183" s="183" t="s">
        <v>158</v>
      </c>
      <c r="AU183" s="183" t="s">
        <v>85</v>
      </c>
      <c r="AY183" s="18" t="s">
        <v>155</v>
      </c>
      <c r="BE183" s="184">
        <f>IF(N183="základní",J183,0)</f>
        <v>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18" t="s">
        <v>83</v>
      </c>
      <c r="BK183" s="184">
        <f>ROUND(I183*H183,2)</f>
        <v>0</v>
      </c>
      <c r="BL183" s="18" t="s">
        <v>251</v>
      </c>
      <c r="BM183" s="183" t="s">
        <v>584</v>
      </c>
    </row>
    <row r="184" s="2" customFormat="1">
      <c r="A184" s="38"/>
      <c r="B184" s="39"/>
      <c r="C184" s="38"/>
      <c r="D184" s="185" t="s">
        <v>165</v>
      </c>
      <c r="E184" s="38"/>
      <c r="F184" s="186" t="s">
        <v>253</v>
      </c>
      <c r="G184" s="38"/>
      <c r="H184" s="38"/>
      <c r="I184" s="187"/>
      <c r="J184" s="38"/>
      <c r="K184" s="38"/>
      <c r="L184" s="39"/>
      <c r="M184" s="188"/>
      <c r="N184" s="189"/>
      <c r="O184" s="77"/>
      <c r="P184" s="77"/>
      <c r="Q184" s="77"/>
      <c r="R184" s="77"/>
      <c r="S184" s="77"/>
      <c r="T184" s="78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8" t="s">
        <v>165</v>
      </c>
      <c r="AU184" s="18" t="s">
        <v>85</v>
      </c>
    </row>
    <row r="185" s="13" customFormat="1">
      <c r="A185" s="13"/>
      <c r="B185" s="190"/>
      <c r="C185" s="13"/>
      <c r="D185" s="191" t="s">
        <v>192</v>
      </c>
      <c r="E185" s="192" t="s">
        <v>1</v>
      </c>
      <c r="F185" s="193" t="s">
        <v>708</v>
      </c>
      <c r="G185" s="13"/>
      <c r="H185" s="194">
        <v>43.359999999999999</v>
      </c>
      <c r="I185" s="195"/>
      <c r="J185" s="13"/>
      <c r="K185" s="13"/>
      <c r="L185" s="190"/>
      <c r="M185" s="196"/>
      <c r="N185" s="197"/>
      <c r="O185" s="197"/>
      <c r="P185" s="197"/>
      <c r="Q185" s="197"/>
      <c r="R185" s="197"/>
      <c r="S185" s="197"/>
      <c r="T185" s="19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92" t="s">
        <v>192</v>
      </c>
      <c r="AU185" s="192" t="s">
        <v>85</v>
      </c>
      <c r="AV185" s="13" t="s">
        <v>85</v>
      </c>
      <c r="AW185" s="13" t="s">
        <v>31</v>
      </c>
      <c r="AX185" s="13" t="s">
        <v>83</v>
      </c>
      <c r="AY185" s="192" t="s">
        <v>155</v>
      </c>
    </row>
    <row r="186" s="12" customFormat="1" ht="25.92" customHeight="1">
      <c r="A186" s="12"/>
      <c r="B186" s="158"/>
      <c r="C186" s="12"/>
      <c r="D186" s="159" t="s">
        <v>74</v>
      </c>
      <c r="E186" s="160" t="s">
        <v>486</v>
      </c>
      <c r="F186" s="160" t="s">
        <v>487</v>
      </c>
      <c r="G186" s="12"/>
      <c r="H186" s="12"/>
      <c r="I186" s="161"/>
      <c r="J186" s="162">
        <f>BK186</f>
        <v>0</v>
      </c>
      <c r="K186" s="12"/>
      <c r="L186" s="158"/>
      <c r="M186" s="163"/>
      <c r="N186" s="164"/>
      <c r="O186" s="164"/>
      <c r="P186" s="165">
        <f>P187</f>
        <v>0</v>
      </c>
      <c r="Q186" s="164"/>
      <c r="R186" s="165">
        <f>R187</f>
        <v>0</v>
      </c>
      <c r="S186" s="164"/>
      <c r="T186" s="166">
        <f>T187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59" t="s">
        <v>185</v>
      </c>
      <c r="AT186" s="167" t="s">
        <v>74</v>
      </c>
      <c r="AU186" s="167" t="s">
        <v>75</v>
      </c>
      <c r="AY186" s="159" t="s">
        <v>155</v>
      </c>
      <c r="BK186" s="168">
        <f>BK187</f>
        <v>0</v>
      </c>
    </row>
    <row r="187" s="12" customFormat="1" ht="22.8" customHeight="1">
      <c r="A187" s="12"/>
      <c r="B187" s="158"/>
      <c r="C187" s="12"/>
      <c r="D187" s="159" t="s">
        <v>74</v>
      </c>
      <c r="E187" s="169" t="s">
        <v>488</v>
      </c>
      <c r="F187" s="169" t="s">
        <v>489</v>
      </c>
      <c r="G187" s="12"/>
      <c r="H187" s="12"/>
      <c r="I187" s="161"/>
      <c r="J187" s="170">
        <f>BK187</f>
        <v>0</v>
      </c>
      <c r="K187" s="12"/>
      <c r="L187" s="158"/>
      <c r="M187" s="163"/>
      <c r="N187" s="164"/>
      <c r="O187" s="164"/>
      <c r="P187" s="165">
        <f>P188</f>
        <v>0</v>
      </c>
      <c r="Q187" s="164"/>
      <c r="R187" s="165">
        <f>R188</f>
        <v>0</v>
      </c>
      <c r="S187" s="164"/>
      <c r="T187" s="166">
        <f>T188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59" t="s">
        <v>185</v>
      </c>
      <c r="AT187" s="167" t="s">
        <v>74</v>
      </c>
      <c r="AU187" s="167" t="s">
        <v>83</v>
      </c>
      <c r="AY187" s="159" t="s">
        <v>155</v>
      </c>
      <c r="BK187" s="168">
        <f>BK188</f>
        <v>0</v>
      </c>
    </row>
    <row r="188" s="2" customFormat="1" ht="16.5" customHeight="1">
      <c r="A188" s="38"/>
      <c r="B188" s="171"/>
      <c r="C188" s="172" t="s">
        <v>331</v>
      </c>
      <c r="D188" s="172" t="s">
        <v>158</v>
      </c>
      <c r="E188" s="173" t="s">
        <v>585</v>
      </c>
      <c r="F188" s="174" t="s">
        <v>586</v>
      </c>
      <c r="G188" s="175" t="s">
        <v>213</v>
      </c>
      <c r="H188" s="176">
        <v>2</v>
      </c>
      <c r="I188" s="177"/>
      <c r="J188" s="178">
        <f>ROUND(I188*H188,2)</f>
        <v>0</v>
      </c>
      <c r="K188" s="174" t="s">
        <v>1</v>
      </c>
      <c r="L188" s="39"/>
      <c r="M188" s="228" t="s">
        <v>1</v>
      </c>
      <c r="N188" s="229" t="s">
        <v>40</v>
      </c>
      <c r="O188" s="209"/>
      <c r="P188" s="230">
        <f>O188*H188</f>
        <v>0</v>
      </c>
      <c r="Q188" s="230">
        <v>0</v>
      </c>
      <c r="R188" s="230">
        <f>Q188*H188</f>
        <v>0</v>
      </c>
      <c r="S188" s="230">
        <v>0</v>
      </c>
      <c r="T188" s="231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183" t="s">
        <v>494</v>
      </c>
      <c r="AT188" s="183" t="s">
        <v>158</v>
      </c>
      <c r="AU188" s="183" t="s">
        <v>85</v>
      </c>
      <c r="AY188" s="18" t="s">
        <v>155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18" t="s">
        <v>83</v>
      </c>
      <c r="BK188" s="184">
        <f>ROUND(I188*H188,2)</f>
        <v>0</v>
      </c>
      <c r="BL188" s="18" t="s">
        <v>494</v>
      </c>
      <c r="BM188" s="183" t="s">
        <v>587</v>
      </c>
    </row>
    <row r="189" s="2" customFormat="1" ht="6.96" customHeight="1">
      <c r="A189" s="38"/>
      <c r="B189" s="60"/>
      <c r="C189" s="61"/>
      <c r="D189" s="61"/>
      <c r="E189" s="61"/>
      <c r="F189" s="61"/>
      <c r="G189" s="61"/>
      <c r="H189" s="61"/>
      <c r="I189" s="61"/>
      <c r="J189" s="61"/>
      <c r="K189" s="61"/>
      <c r="L189" s="39"/>
      <c r="M189" s="38"/>
      <c r="O189" s="38"/>
      <c r="P189" s="38"/>
      <c r="Q189" s="38"/>
      <c r="R189" s="38"/>
      <c r="S189" s="38"/>
      <c r="T189" s="38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</row>
  </sheetData>
  <autoFilter ref="C128:K188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hyperlinks>
    <hyperlink ref="F133" r:id="rId1" display="https://podminky.urs.cz/item/CS_URS_2025_01/962032182"/>
    <hyperlink ref="F136" r:id="rId2" display="https://podminky.urs.cz/item/CS_URS_2024_02/965042141"/>
    <hyperlink ref="F139" r:id="rId3" display="https://podminky.urs.cz/item/CS_URS_2024_02/978036191"/>
    <hyperlink ref="F146" r:id="rId4" display="https://podminky.urs.cz/item/CS_URS_2024_02/997013112"/>
    <hyperlink ref="F148" r:id="rId5" display="https://podminky.urs.cz/item/CS_URS_2024_02/997013501"/>
    <hyperlink ref="F150" r:id="rId6" display="https://podminky.urs.cz/item/CS_URS_2024_02/997013509"/>
    <hyperlink ref="F152" r:id="rId7" display="https://podminky.urs.cz/item/CS_URS_2025_01/997013875"/>
    <hyperlink ref="F156" r:id="rId8" display="https://podminky.urs.cz/item/CS_URS_2025_01/712340831"/>
    <hyperlink ref="F159" r:id="rId9" display="https://podminky.urs.cz/item/CS_URS_2025_01/712340833"/>
    <hyperlink ref="F163" r:id="rId10" display="https://podminky.urs.cz/item/CS_URS_2024_02/713190814"/>
    <hyperlink ref="F167" r:id="rId11" display="https://podminky.urs.cz/item/CS_URS_2025_01/721210823"/>
    <hyperlink ref="F170" r:id="rId12" display="https://podminky.urs.cz/item/CS_URS_2025_01/751398811"/>
    <hyperlink ref="F174" r:id="rId13" display="https://podminky.urs.cz/item/CS_URS_2024_02/764001811"/>
    <hyperlink ref="F176" r:id="rId14" display="https://podminky.urs.cz/item/CS_URS_2024_02/764002841"/>
    <hyperlink ref="F184" r:id="rId15" display="https://podminky.urs.cz/item/CS_URS_2024_02/218220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6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122</v>
      </c>
      <c r="L4" s="21"/>
      <c r="M4" s="120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1" t="str">
        <f>'Rekapitulace stavby'!K6</f>
        <v>Stavební úpravy střech objektu MSH</v>
      </c>
      <c r="F7" s="31"/>
      <c r="G7" s="31"/>
      <c r="H7" s="31"/>
      <c r="L7" s="21"/>
    </row>
    <row r="8" s="2" customFormat="1" ht="12" customHeight="1">
      <c r="A8" s="38"/>
      <c r="B8" s="39"/>
      <c r="C8" s="38"/>
      <c r="D8" s="31" t="s">
        <v>123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709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1" t="s">
        <v>18</v>
      </c>
      <c r="E11" s="38"/>
      <c r="F11" s="26" t="s">
        <v>1</v>
      </c>
      <c r="G11" s="38"/>
      <c r="H11" s="38"/>
      <c r="I11" s="31" t="s">
        <v>19</v>
      </c>
      <c r="J11" s="26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1" t="s">
        <v>20</v>
      </c>
      <c r="E12" s="38"/>
      <c r="F12" s="26" t="s">
        <v>21</v>
      </c>
      <c r="G12" s="38"/>
      <c r="H12" s="38"/>
      <c r="I12" s="31" t="s">
        <v>22</v>
      </c>
      <c r="J12" s="69" t="str">
        <f>'Rekapitulace stavby'!AN8</f>
        <v>31. 1. 2025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1" t="s">
        <v>24</v>
      </c>
      <c r="E14" s="38"/>
      <c r="F14" s="38"/>
      <c r="G14" s="38"/>
      <c r="H14" s="38"/>
      <c r="I14" s="31" t="s">
        <v>25</v>
      </c>
      <c r="J14" s="26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6" t="str">
        <f>IF('Rekapitulace stavby'!E11="","",'Rekapitulace stavby'!E11)</f>
        <v xml:space="preserve"> </v>
      </c>
      <c r="F15" s="38"/>
      <c r="G15" s="38"/>
      <c r="H15" s="38"/>
      <c r="I15" s="31" t="s">
        <v>27</v>
      </c>
      <c r="J15" s="26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1" t="s">
        <v>28</v>
      </c>
      <c r="E17" s="38"/>
      <c r="F17" s="38"/>
      <c r="G17" s="38"/>
      <c r="H17" s="38"/>
      <c r="I17" s="31" t="s">
        <v>25</v>
      </c>
      <c r="J17" s="32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1" t="s">
        <v>30</v>
      </c>
      <c r="E20" s="38"/>
      <c r="F20" s="38"/>
      <c r="G20" s="38"/>
      <c r="H20" s="38"/>
      <c r="I20" s="31" t="s">
        <v>25</v>
      </c>
      <c r="J20" s="26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6" t="str">
        <f>IF('Rekapitulace stavby'!E17="","",'Rekapitulace stavby'!E17)</f>
        <v xml:space="preserve"> </v>
      </c>
      <c r="F21" s="38"/>
      <c r="G21" s="38"/>
      <c r="H21" s="38"/>
      <c r="I21" s="31" t="s">
        <v>27</v>
      </c>
      <c r="J21" s="26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1" t="s">
        <v>32</v>
      </c>
      <c r="E23" s="38"/>
      <c r="F23" s="38"/>
      <c r="G23" s="38"/>
      <c r="H23" s="38"/>
      <c r="I23" s="31" t="s">
        <v>25</v>
      </c>
      <c r="J23" s="26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6" t="str">
        <f>IF('Rekapitulace stavby'!E20="","",'Rekapitulace stavby'!E20)</f>
        <v xml:space="preserve"> </v>
      </c>
      <c r="F24" s="38"/>
      <c r="G24" s="38"/>
      <c r="H24" s="38"/>
      <c r="I24" s="31" t="s">
        <v>27</v>
      </c>
      <c r="J24" s="26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1" t="s">
        <v>33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35</v>
      </c>
      <c r="E30" s="38"/>
      <c r="F30" s="38"/>
      <c r="G30" s="38"/>
      <c r="H30" s="38"/>
      <c r="I30" s="38"/>
      <c r="J30" s="96">
        <f>ROUND(J129,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37</v>
      </c>
      <c r="G32" s="38"/>
      <c r="H32" s="38"/>
      <c r="I32" s="43" t="s">
        <v>36</v>
      </c>
      <c r="J32" s="43" t="s">
        <v>38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39</v>
      </c>
      <c r="E33" s="31" t="s">
        <v>40</v>
      </c>
      <c r="F33" s="127">
        <f>ROUND((SUM(BE129:BE265)),  2)</f>
        <v>0</v>
      </c>
      <c r="G33" s="38"/>
      <c r="H33" s="38"/>
      <c r="I33" s="128">
        <v>0.20999999999999999</v>
      </c>
      <c r="J33" s="127">
        <f>ROUND(((SUM(BE129:BE265))*I33),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1" t="s">
        <v>41</v>
      </c>
      <c r="F34" s="127">
        <f>ROUND((SUM(BF129:BF265)),  2)</f>
        <v>0</v>
      </c>
      <c r="G34" s="38"/>
      <c r="H34" s="38"/>
      <c r="I34" s="128">
        <v>0.12</v>
      </c>
      <c r="J34" s="127">
        <f>ROUND(((SUM(BF129:BF265))*I34),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1" t="s">
        <v>42</v>
      </c>
      <c r="F35" s="127">
        <f>ROUND((SUM(BG129:BG265)),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1" t="s">
        <v>43</v>
      </c>
      <c r="F36" s="127">
        <f>ROUND((SUM(BH129:BH265)),  2)</f>
        <v>0</v>
      </c>
      <c r="G36" s="38"/>
      <c r="H36" s="38"/>
      <c r="I36" s="128">
        <v>0.12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1" t="s">
        <v>44</v>
      </c>
      <c r="F37" s="127">
        <f>ROUND((SUM(BI129:BI265)),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45</v>
      </c>
      <c r="E39" s="81"/>
      <c r="F39" s="81"/>
      <c r="G39" s="131" t="s">
        <v>46</v>
      </c>
      <c r="H39" s="132" t="s">
        <v>47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5"/>
      <c r="D50" s="56" t="s">
        <v>48</v>
      </c>
      <c r="E50" s="57"/>
      <c r="F50" s="57"/>
      <c r="G50" s="56" t="s">
        <v>49</v>
      </c>
      <c r="H50" s="57"/>
      <c r="I50" s="57"/>
      <c r="J50" s="57"/>
      <c r="K50" s="57"/>
      <c r="L50" s="5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8"/>
      <c r="B61" s="39"/>
      <c r="C61" s="38"/>
      <c r="D61" s="58" t="s">
        <v>50</v>
      </c>
      <c r="E61" s="41"/>
      <c r="F61" s="135" t="s">
        <v>51</v>
      </c>
      <c r="G61" s="58" t="s">
        <v>50</v>
      </c>
      <c r="H61" s="41"/>
      <c r="I61" s="41"/>
      <c r="J61" s="136" t="s">
        <v>51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8"/>
      <c r="B65" s="39"/>
      <c r="C65" s="38"/>
      <c r="D65" s="56" t="s">
        <v>52</v>
      </c>
      <c r="E65" s="59"/>
      <c r="F65" s="59"/>
      <c r="G65" s="56" t="s">
        <v>53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8"/>
      <c r="B76" s="39"/>
      <c r="C76" s="38"/>
      <c r="D76" s="58" t="s">
        <v>50</v>
      </c>
      <c r="E76" s="41"/>
      <c r="F76" s="135" t="s">
        <v>51</v>
      </c>
      <c r="G76" s="58" t="s">
        <v>50</v>
      </c>
      <c r="H76" s="41"/>
      <c r="I76" s="41"/>
      <c r="J76" s="136" t="s">
        <v>51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2" t="s">
        <v>125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1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Stavební úpravy střech objektu MSH</v>
      </c>
      <c r="F85" s="31"/>
      <c r="G85" s="31"/>
      <c r="H85" s="31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1" t="s">
        <v>123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C-N - Střecha C, nové konstrukce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1" t="s">
        <v>20</v>
      </c>
      <c r="D89" s="38"/>
      <c r="E89" s="38"/>
      <c r="F89" s="26" t="str">
        <f>F12</f>
        <v>Louny</v>
      </c>
      <c r="G89" s="38"/>
      <c r="H89" s="38"/>
      <c r="I89" s="31" t="s">
        <v>22</v>
      </c>
      <c r="J89" s="69" t="str">
        <f>IF(J12="","",J12)</f>
        <v>31. 1. 2025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1" t="s">
        <v>24</v>
      </c>
      <c r="D91" s="38"/>
      <c r="E91" s="38"/>
      <c r="F91" s="26" t="str">
        <f>E15</f>
        <v xml:space="preserve"> </v>
      </c>
      <c r="G91" s="38"/>
      <c r="H91" s="38"/>
      <c r="I91" s="31" t="s">
        <v>30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31" t="s">
        <v>32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126</v>
      </c>
      <c r="D94" s="129"/>
      <c r="E94" s="129"/>
      <c r="F94" s="129"/>
      <c r="G94" s="129"/>
      <c r="H94" s="129"/>
      <c r="I94" s="129"/>
      <c r="J94" s="138" t="s">
        <v>127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128</v>
      </c>
      <c r="D96" s="38"/>
      <c r="E96" s="38"/>
      <c r="F96" s="38"/>
      <c r="G96" s="38"/>
      <c r="H96" s="38"/>
      <c r="I96" s="38"/>
      <c r="J96" s="96">
        <f>J129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8" t="s">
        <v>129</v>
      </c>
    </row>
    <row r="97" s="9" customFormat="1" ht="24.96" customHeight="1">
      <c r="A97" s="9"/>
      <c r="B97" s="140"/>
      <c r="C97" s="9"/>
      <c r="D97" s="141" t="s">
        <v>130</v>
      </c>
      <c r="E97" s="142"/>
      <c r="F97" s="142"/>
      <c r="G97" s="142"/>
      <c r="H97" s="142"/>
      <c r="I97" s="142"/>
      <c r="J97" s="143">
        <f>J130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255</v>
      </c>
      <c r="E98" s="146"/>
      <c r="F98" s="146"/>
      <c r="G98" s="146"/>
      <c r="H98" s="146"/>
      <c r="I98" s="146"/>
      <c r="J98" s="147">
        <f>J131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256</v>
      </c>
      <c r="E99" s="146"/>
      <c r="F99" s="146"/>
      <c r="G99" s="146"/>
      <c r="H99" s="146"/>
      <c r="I99" s="146"/>
      <c r="J99" s="147">
        <f>J168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40"/>
      <c r="C100" s="9"/>
      <c r="D100" s="141" t="s">
        <v>132</v>
      </c>
      <c r="E100" s="142"/>
      <c r="F100" s="142"/>
      <c r="G100" s="142"/>
      <c r="H100" s="142"/>
      <c r="I100" s="142"/>
      <c r="J100" s="143">
        <f>J171</f>
        <v>0</v>
      </c>
      <c r="K100" s="9"/>
      <c r="L100" s="14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44"/>
      <c r="C101" s="10"/>
      <c r="D101" s="145" t="s">
        <v>133</v>
      </c>
      <c r="E101" s="146"/>
      <c r="F101" s="146"/>
      <c r="G101" s="146"/>
      <c r="H101" s="146"/>
      <c r="I101" s="146"/>
      <c r="J101" s="147">
        <f>J172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4"/>
      <c r="C102" s="10"/>
      <c r="D102" s="145" t="s">
        <v>134</v>
      </c>
      <c r="E102" s="146"/>
      <c r="F102" s="146"/>
      <c r="G102" s="146"/>
      <c r="H102" s="146"/>
      <c r="I102" s="146"/>
      <c r="J102" s="147">
        <f>J194</f>
        <v>0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4"/>
      <c r="C103" s="10"/>
      <c r="D103" s="145" t="s">
        <v>257</v>
      </c>
      <c r="E103" s="146"/>
      <c r="F103" s="146"/>
      <c r="G103" s="146"/>
      <c r="H103" s="146"/>
      <c r="I103" s="146"/>
      <c r="J103" s="147">
        <f>J215</f>
        <v>0</v>
      </c>
      <c r="K103" s="10"/>
      <c r="L103" s="14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4"/>
      <c r="C104" s="10"/>
      <c r="D104" s="145" t="s">
        <v>258</v>
      </c>
      <c r="E104" s="146"/>
      <c r="F104" s="146"/>
      <c r="G104" s="146"/>
      <c r="H104" s="146"/>
      <c r="I104" s="146"/>
      <c r="J104" s="147">
        <f>J218</f>
        <v>0</v>
      </c>
      <c r="K104" s="10"/>
      <c r="L104" s="14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4"/>
      <c r="C105" s="10"/>
      <c r="D105" s="145" t="s">
        <v>136</v>
      </c>
      <c r="E105" s="146"/>
      <c r="F105" s="146"/>
      <c r="G105" s="146"/>
      <c r="H105" s="146"/>
      <c r="I105" s="146"/>
      <c r="J105" s="147">
        <f>J228</f>
        <v>0</v>
      </c>
      <c r="K105" s="10"/>
      <c r="L105" s="14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4"/>
      <c r="C106" s="10"/>
      <c r="D106" s="145" t="s">
        <v>259</v>
      </c>
      <c r="E106" s="146"/>
      <c r="F106" s="146"/>
      <c r="G106" s="146"/>
      <c r="H106" s="146"/>
      <c r="I106" s="146"/>
      <c r="J106" s="147">
        <f>J244</f>
        <v>0</v>
      </c>
      <c r="K106" s="10"/>
      <c r="L106" s="14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40"/>
      <c r="C107" s="9"/>
      <c r="D107" s="141" t="s">
        <v>138</v>
      </c>
      <c r="E107" s="142"/>
      <c r="F107" s="142"/>
      <c r="G107" s="142"/>
      <c r="H107" s="142"/>
      <c r="I107" s="142"/>
      <c r="J107" s="143">
        <f>J254</f>
        <v>0</v>
      </c>
      <c r="K107" s="9"/>
      <c r="L107" s="140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40"/>
      <c r="C108" s="9"/>
      <c r="D108" s="141" t="s">
        <v>260</v>
      </c>
      <c r="E108" s="142"/>
      <c r="F108" s="142"/>
      <c r="G108" s="142"/>
      <c r="H108" s="142"/>
      <c r="I108" s="142"/>
      <c r="J108" s="143">
        <f>J255</f>
        <v>0</v>
      </c>
      <c r="K108" s="9"/>
      <c r="L108" s="140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44"/>
      <c r="C109" s="10"/>
      <c r="D109" s="145" t="s">
        <v>261</v>
      </c>
      <c r="E109" s="146"/>
      <c r="F109" s="146"/>
      <c r="G109" s="146"/>
      <c r="H109" s="146"/>
      <c r="I109" s="146"/>
      <c r="J109" s="147">
        <f>J256</f>
        <v>0</v>
      </c>
      <c r="K109" s="10"/>
      <c r="L109" s="14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8"/>
      <c r="B110" s="39"/>
      <c r="C110" s="38"/>
      <c r="D110" s="38"/>
      <c r="E110" s="38"/>
      <c r="F110" s="38"/>
      <c r="G110" s="38"/>
      <c r="H110" s="38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0"/>
      <c r="C111" s="61"/>
      <c r="D111" s="61"/>
      <c r="E111" s="61"/>
      <c r="F111" s="61"/>
      <c r="G111" s="61"/>
      <c r="H111" s="61"/>
      <c r="I111" s="61"/>
      <c r="J111" s="61"/>
      <c r="K111" s="61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2"/>
      <c r="C115" s="63"/>
      <c r="D115" s="63"/>
      <c r="E115" s="63"/>
      <c r="F115" s="63"/>
      <c r="G115" s="63"/>
      <c r="H115" s="63"/>
      <c r="I115" s="63"/>
      <c r="J115" s="63"/>
      <c r="K115" s="63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2" t="s">
        <v>140</v>
      </c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38"/>
      <c r="D117" s="38"/>
      <c r="E117" s="38"/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1" t="s">
        <v>16</v>
      </c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38"/>
      <c r="D119" s="38"/>
      <c r="E119" s="121" t="str">
        <f>E7</f>
        <v>Stavební úpravy střech objektu MSH</v>
      </c>
      <c r="F119" s="31"/>
      <c r="G119" s="31"/>
      <c r="H119" s="31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1" t="s">
        <v>123</v>
      </c>
      <c r="D120" s="38"/>
      <c r="E120" s="38"/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38"/>
      <c r="D121" s="38"/>
      <c r="E121" s="67" t="str">
        <f>E9</f>
        <v>C-N - Střecha C, nové konstrukce</v>
      </c>
      <c r="F121" s="38"/>
      <c r="G121" s="38"/>
      <c r="H121" s="38"/>
      <c r="I121" s="38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38"/>
      <c r="D122" s="38"/>
      <c r="E122" s="38"/>
      <c r="F122" s="38"/>
      <c r="G122" s="38"/>
      <c r="H122" s="38"/>
      <c r="I122" s="38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1" t="s">
        <v>20</v>
      </c>
      <c r="D123" s="38"/>
      <c r="E123" s="38"/>
      <c r="F123" s="26" t="str">
        <f>F12</f>
        <v>Louny</v>
      </c>
      <c r="G123" s="38"/>
      <c r="H123" s="38"/>
      <c r="I123" s="31" t="s">
        <v>22</v>
      </c>
      <c r="J123" s="69" t="str">
        <f>IF(J12="","",J12)</f>
        <v>31. 1. 2025</v>
      </c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38"/>
      <c r="D124" s="38"/>
      <c r="E124" s="38"/>
      <c r="F124" s="38"/>
      <c r="G124" s="38"/>
      <c r="H124" s="38"/>
      <c r="I124" s="38"/>
      <c r="J124" s="38"/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1" t="s">
        <v>24</v>
      </c>
      <c r="D125" s="38"/>
      <c r="E125" s="38"/>
      <c r="F125" s="26" t="str">
        <f>E15</f>
        <v xml:space="preserve"> </v>
      </c>
      <c r="G125" s="38"/>
      <c r="H125" s="38"/>
      <c r="I125" s="31" t="s">
        <v>30</v>
      </c>
      <c r="J125" s="36" t="str">
        <f>E21</f>
        <v xml:space="preserve"> </v>
      </c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1" t="s">
        <v>28</v>
      </c>
      <c r="D126" s="38"/>
      <c r="E126" s="38"/>
      <c r="F126" s="26" t="str">
        <f>IF(E18="","",E18)</f>
        <v>Vyplň údaj</v>
      </c>
      <c r="G126" s="38"/>
      <c r="H126" s="38"/>
      <c r="I126" s="31" t="s">
        <v>32</v>
      </c>
      <c r="J126" s="36" t="str">
        <f>E24</f>
        <v xml:space="preserve"> </v>
      </c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38"/>
      <c r="D127" s="38"/>
      <c r="E127" s="38"/>
      <c r="F127" s="38"/>
      <c r="G127" s="38"/>
      <c r="H127" s="38"/>
      <c r="I127" s="38"/>
      <c r="J127" s="38"/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148"/>
      <c r="B128" s="149"/>
      <c r="C128" s="150" t="s">
        <v>141</v>
      </c>
      <c r="D128" s="151" t="s">
        <v>60</v>
      </c>
      <c r="E128" s="151" t="s">
        <v>56</v>
      </c>
      <c r="F128" s="151" t="s">
        <v>57</v>
      </c>
      <c r="G128" s="151" t="s">
        <v>142</v>
      </c>
      <c r="H128" s="151" t="s">
        <v>143</v>
      </c>
      <c r="I128" s="151" t="s">
        <v>144</v>
      </c>
      <c r="J128" s="151" t="s">
        <v>127</v>
      </c>
      <c r="K128" s="152" t="s">
        <v>145</v>
      </c>
      <c r="L128" s="153"/>
      <c r="M128" s="86" t="s">
        <v>1</v>
      </c>
      <c r="N128" s="87" t="s">
        <v>39</v>
      </c>
      <c r="O128" s="87" t="s">
        <v>146</v>
      </c>
      <c r="P128" s="87" t="s">
        <v>147</v>
      </c>
      <c r="Q128" s="87" t="s">
        <v>148</v>
      </c>
      <c r="R128" s="87" t="s">
        <v>149</v>
      </c>
      <c r="S128" s="87" t="s">
        <v>150</v>
      </c>
      <c r="T128" s="88" t="s">
        <v>151</v>
      </c>
      <c r="U128" s="148"/>
      <c r="V128" s="148"/>
      <c r="W128" s="148"/>
      <c r="X128" s="148"/>
      <c r="Y128" s="148"/>
      <c r="Z128" s="148"/>
      <c r="AA128" s="148"/>
      <c r="AB128" s="148"/>
      <c r="AC128" s="148"/>
      <c r="AD128" s="148"/>
      <c r="AE128" s="148"/>
    </row>
    <row r="129" s="2" customFormat="1" ht="22.8" customHeight="1">
      <c r="A129" s="38"/>
      <c r="B129" s="39"/>
      <c r="C129" s="93" t="s">
        <v>152</v>
      </c>
      <c r="D129" s="38"/>
      <c r="E129" s="38"/>
      <c r="F129" s="38"/>
      <c r="G129" s="38"/>
      <c r="H129" s="38"/>
      <c r="I129" s="38"/>
      <c r="J129" s="154">
        <f>BK129</f>
        <v>0</v>
      </c>
      <c r="K129" s="38"/>
      <c r="L129" s="39"/>
      <c r="M129" s="89"/>
      <c r="N129" s="73"/>
      <c r="O129" s="90"/>
      <c r="P129" s="155">
        <f>P130+P171+P254+P255</f>
        <v>0</v>
      </c>
      <c r="Q129" s="90"/>
      <c r="R129" s="155">
        <f>R130+R171+R254+R255</f>
        <v>6.1980740800000005</v>
      </c>
      <c r="S129" s="90"/>
      <c r="T129" s="156">
        <f>T130+T171+T254+T255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8" t="s">
        <v>74</v>
      </c>
      <c r="AU129" s="18" t="s">
        <v>129</v>
      </c>
      <c r="BK129" s="157">
        <f>BK130+BK171+BK254+BK255</f>
        <v>0</v>
      </c>
    </row>
    <row r="130" s="12" customFormat="1" ht="25.92" customHeight="1">
      <c r="A130" s="12"/>
      <c r="B130" s="158"/>
      <c r="C130" s="12"/>
      <c r="D130" s="159" t="s">
        <v>74</v>
      </c>
      <c r="E130" s="160" t="s">
        <v>153</v>
      </c>
      <c r="F130" s="160" t="s">
        <v>154</v>
      </c>
      <c r="G130" s="12"/>
      <c r="H130" s="12"/>
      <c r="I130" s="161"/>
      <c r="J130" s="162">
        <f>BK130</f>
        <v>0</v>
      </c>
      <c r="K130" s="12"/>
      <c r="L130" s="158"/>
      <c r="M130" s="163"/>
      <c r="N130" s="164"/>
      <c r="O130" s="164"/>
      <c r="P130" s="165">
        <f>P131+P168</f>
        <v>0</v>
      </c>
      <c r="Q130" s="164"/>
      <c r="R130" s="165">
        <f>R131+R168</f>
        <v>0.24621630000000003</v>
      </c>
      <c r="S130" s="164"/>
      <c r="T130" s="166">
        <f>T131+T168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9" t="s">
        <v>83</v>
      </c>
      <c r="AT130" s="167" t="s">
        <v>74</v>
      </c>
      <c r="AU130" s="167" t="s">
        <v>75</v>
      </c>
      <c r="AY130" s="159" t="s">
        <v>155</v>
      </c>
      <c r="BK130" s="168">
        <f>BK131+BK168</f>
        <v>0</v>
      </c>
    </row>
    <row r="131" s="12" customFormat="1" ht="22.8" customHeight="1">
      <c r="A131" s="12"/>
      <c r="B131" s="158"/>
      <c r="C131" s="12"/>
      <c r="D131" s="159" t="s">
        <v>74</v>
      </c>
      <c r="E131" s="169" t="s">
        <v>195</v>
      </c>
      <c r="F131" s="169" t="s">
        <v>262</v>
      </c>
      <c r="G131" s="12"/>
      <c r="H131" s="12"/>
      <c r="I131" s="161"/>
      <c r="J131" s="170">
        <f>BK131</f>
        <v>0</v>
      </c>
      <c r="K131" s="12"/>
      <c r="L131" s="158"/>
      <c r="M131" s="163"/>
      <c r="N131" s="164"/>
      <c r="O131" s="164"/>
      <c r="P131" s="165">
        <f>SUM(P132:P167)</f>
        <v>0</v>
      </c>
      <c r="Q131" s="164"/>
      <c r="R131" s="165">
        <f>SUM(R132:R167)</f>
        <v>0.24621630000000003</v>
      </c>
      <c r="S131" s="164"/>
      <c r="T131" s="166">
        <f>SUM(T132:T167)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9" t="s">
        <v>83</v>
      </c>
      <c r="AT131" s="167" t="s">
        <v>74</v>
      </c>
      <c r="AU131" s="167" t="s">
        <v>83</v>
      </c>
      <c r="AY131" s="159" t="s">
        <v>155</v>
      </c>
      <c r="BK131" s="168">
        <f>SUM(BK132:BK167)</f>
        <v>0</v>
      </c>
    </row>
    <row r="132" s="2" customFormat="1" ht="24.15" customHeight="1">
      <c r="A132" s="38"/>
      <c r="B132" s="171"/>
      <c r="C132" s="172" t="s">
        <v>83</v>
      </c>
      <c r="D132" s="172" t="s">
        <v>158</v>
      </c>
      <c r="E132" s="173" t="s">
        <v>263</v>
      </c>
      <c r="F132" s="174" t="s">
        <v>264</v>
      </c>
      <c r="G132" s="175" t="s">
        <v>188</v>
      </c>
      <c r="H132" s="176">
        <v>17</v>
      </c>
      <c r="I132" s="177"/>
      <c r="J132" s="178">
        <f>ROUND(I132*H132,2)</f>
        <v>0</v>
      </c>
      <c r="K132" s="174" t="s">
        <v>1</v>
      </c>
      <c r="L132" s="39"/>
      <c r="M132" s="179" t="s">
        <v>1</v>
      </c>
      <c r="N132" s="180" t="s">
        <v>40</v>
      </c>
      <c r="O132" s="77"/>
      <c r="P132" s="181">
        <f>O132*H132</f>
        <v>0</v>
      </c>
      <c r="Q132" s="181">
        <v>0.0063</v>
      </c>
      <c r="R132" s="181">
        <f>Q132*H132</f>
        <v>0.1071</v>
      </c>
      <c r="S132" s="181">
        <v>0</v>
      </c>
      <c r="T132" s="18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183" t="s">
        <v>163</v>
      </c>
      <c r="AT132" s="183" t="s">
        <v>158</v>
      </c>
      <c r="AU132" s="183" t="s">
        <v>85</v>
      </c>
      <c r="AY132" s="18" t="s">
        <v>155</v>
      </c>
      <c r="BE132" s="184">
        <f>IF(N132="základní",J132,0)</f>
        <v>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8" t="s">
        <v>83</v>
      </c>
      <c r="BK132" s="184">
        <f>ROUND(I132*H132,2)</f>
        <v>0</v>
      </c>
      <c r="BL132" s="18" t="s">
        <v>163</v>
      </c>
      <c r="BM132" s="183" t="s">
        <v>265</v>
      </c>
    </row>
    <row r="133" s="2" customFormat="1" ht="16.5" customHeight="1">
      <c r="A133" s="38"/>
      <c r="B133" s="171"/>
      <c r="C133" s="172" t="s">
        <v>85</v>
      </c>
      <c r="D133" s="172" t="s">
        <v>158</v>
      </c>
      <c r="E133" s="173" t="s">
        <v>269</v>
      </c>
      <c r="F133" s="174" t="s">
        <v>270</v>
      </c>
      <c r="G133" s="175" t="s">
        <v>188</v>
      </c>
      <c r="H133" s="176">
        <v>4.5300000000000002</v>
      </c>
      <c r="I133" s="177"/>
      <c r="J133" s="178">
        <f>ROUND(I133*H133,2)</f>
        <v>0</v>
      </c>
      <c r="K133" s="174" t="s">
        <v>162</v>
      </c>
      <c r="L133" s="39"/>
      <c r="M133" s="179" t="s">
        <v>1</v>
      </c>
      <c r="N133" s="180" t="s">
        <v>40</v>
      </c>
      <c r="O133" s="77"/>
      <c r="P133" s="181">
        <f>O133*H133</f>
        <v>0</v>
      </c>
      <c r="Q133" s="181">
        <v>0.00025999999999999998</v>
      </c>
      <c r="R133" s="181">
        <f>Q133*H133</f>
        <v>0.0011777999999999999</v>
      </c>
      <c r="S133" s="181">
        <v>0</v>
      </c>
      <c r="T133" s="18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83" t="s">
        <v>163</v>
      </c>
      <c r="AT133" s="183" t="s">
        <v>158</v>
      </c>
      <c r="AU133" s="183" t="s">
        <v>85</v>
      </c>
      <c r="AY133" s="18" t="s">
        <v>155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8" t="s">
        <v>83</v>
      </c>
      <c r="BK133" s="184">
        <f>ROUND(I133*H133,2)</f>
        <v>0</v>
      </c>
      <c r="BL133" s="18" t="s">
        <v>163</v>
      </c>
      <c r="BM133" s="183" t="s">
        <v>271</v>
      </c>
    </row>
    <row r="134" s="2" customFormat="1">
      <c r="A134" s="38"/>
      <c r="B134" s="39"/>
      <c r="C134" s="38"/>
      <c r="D134" s="185" t="s">
        <v>165</v>
      </c>
      <c r="E134" s="38"/>
      <c r="F134" s="186" t="s">
        <v>272</v>
      </c>
      <c r="G134" s="38"/>
      <c r="H134" s="38"/>
      <c r="I134" s="187"/>
      <c r="J134" s="38"/>
      <c r="K134" s="38"/>
      <c r="L134" s="39"/>
      <c r="M134" s="188"/>
      <c r="N134" s="189"/>
      <c r="O134" s="77"/>
      <c r="P134" s="77"/>
      <c r="Q134" s="77"/>
      <c r="R134" s="77"/>
      <c r="S134" s="77"/>
      <c r="T134" s="7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8" t="s">
        <v>165</v>
      </c>
      <c r="AU134" s="18" t="s">
        <v>85</v>
      </c>
    </row>
    <row r="135" s="13" customFormat="1">
      <c r="A135" s="13"/>
      <c r="B135" s="190"/>
      <c r="C135" s="13"/>
      <c r="D135" s="191" t="s">
        <v>192</v>
      </c>
      <c r="E135" s="192" t="s">
        <v>1</v>
      </c>
      <c r="F135" s="193" t="s">
        <v>710</v>
      </c>
      <c r="G135" s="13"/>
      <c r="H135" s="194">
        <v>0.089999999999999997</v>
      </c>
      <c r="I135" s="195"/>
      <c r="J135" s="13"/>
      <c r="K135" s="13"/>
      <c r="L135" s="190"/>
      <c r="M135" s="196"/>
      <c r="N135" s="197"/>
      <c r="O135" s="197"/>
      <c r="P135" s="197"/>
      <c r="Q135" s="197"/>
      <c r="R135" s="197"/>
      <c r="S135" s="197"/>
      <c r="T135" s="19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92" t="s">
        <v>192</v>
      </c>
      <c r="AU135" s="192" t="s">
        <v>85</v>
      </c>
      <c r="AV135" s="13" t="s">
        <v>85</v>
      </c>
      <c r="AW135" s="13" t="s">
        <v>31</v>
      </c>
      <c r="AX135" s="13" t="s">
        <v>75</v>
      </c>
      <c r="AY135" s="192" t="s">
        <v>155</v>
      </c>
    </row>
    <row r="136" s="13" customFormat="1">
      <c r="A136" s="13"/>
      <c r="B136" s="190"/>
      <c r="C136" s="13"/>
      <c r="D136" s="191" t="s">
        <v>192</v>
      </c>
      <c r="E136" s="192" t="s">
        <v>1</v>
      </c>
      <c r="F136" s="193" t="s">
        <v>688</v>
      </c>
      <c r="G136" s="13"/>
      <c r="H136" s="194">
        <v>1.5800000000000001</v>
      </c>
      <c r="I136" s="195"/>
      <c r="J136" s="13"/>
      <c r="K136" s="13"/>
      <c r="L136" s="190"/>
      <c r="M136" s="196"/>
      <c r="N136" s="197"/>
      <c r="O136" s="197"/>
      <c r="P136" s="197"/>
      <c r="Q136" s="197"/>
      <c r="R136" s="197"/>
      <c r="S136" s="197"/>
      <c r="T136" s="19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2" t="s">
        <v>192</v>
      </c>
      <c r="AU136" s="192" t="s">
        <v>85</v>
      </c>
      <c r="AV136" s="13" t="s">
        <v>85</v>
      </c>
      <c r="AW136" s="13" t="s">
        <v>31</v>
      </c>
      <c r="AX136" s="13" t="s">
        <v>75</v>
      </c>
      <c r="AY136" s="192" t="s">
        <v>155</v>
      </c>
    </row>
    <row r="137" s="13" customFormat="1">
      <c r="A137" s="13"/>
      <c r="B137" s="190"/>
      <c r="C137" s="13"/>
      <c r="D137" s="191" t="s">
        <v>192</v>
      </c>
      <c r="E137" s="192" t="s">
        <v>1</v>
      </c>
      <c r="F137" s="193" t="s">
        <v>711</v>
      </c>
      <c r="G137" s="13"/>
      <c r="H137" s="194">
        <v>2.48</v>
      </c>
      <c r="I137" s="195"/>
      <c r="J137" s="13"/>
      <c r="K137" s="13"/>
      <c r="L137" s="190"/>
      <c r="M137" s="196"/>
      <c r="N137" s="197"/>
      <c r="O137" s="197"/>
      <c r="P137" s="197"/>
      <c r="Q137" s="197"/>
      <c r="R137" s="197"/>
      <c r="S137" s="197"/>
      <c r="T137" s="19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92" t="s">
        <v>192</v>
      </c>
      <c r="AU137" s="192" t="s">
        <v>85</v>
      </c>
      <c r="AV137" s="13" t="s">
        <v>85</v>
      </c>
      <c r="AW137" s="13" t="s">
        <v>31</v>
      </c>
      <c r="AX137" s="13" t="s">
        <v>75</v>
      </c>
      <c r="AY137" s="192" t="s">
        <v>155</v>
      </c>
    </row>
    <row r="138" s="13" customFormat="1">
      <c r="A138" s="13"/>
      <c r="B138" s="190"/>
      <c r="C138" s="13"/>
      <c r="D138" s="191" t="s">
        <v>192</v>
      </c>
      <c r="E138" s="192" t="s">
        <v>1</v>
      </c>
      <c r="F138" s="193" t="s">
        <v>712</v>
      </c>
      <c r="G138" s="13"/>
      <c r="H138" s="194">
        <v>0.38</v>
      </c>
      <c r="I138" s="195"/>
      <c r="J138" s="13"/>
      <c r="K138" s="13"/>
      <c r="L138" s="190"/>
      <c r="M138" s="196"/>
      <c r="N138" s="197"/>
      <c r="O138" s="197"/>
      <c r="P138" s="197"/>
      <c r="Q138" s="197"/>
      <c r="R138" s="197"/>
      <c r="S138" s="197"/>
      <c r="T138" s="19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2" t="s">
        <v>192</v>
      </c>
      <c r="AU138" s="192" t="s">
        <v>85</v>
      </c>
      <c r="AV138" s="13" t="s">
        <v>85</v>
      </c>
      <c r="AW138" s="13" t="s">
        <v>31</v>
      </c>
      <c r="AX138" s="13" t="s">
        <v>75</v>
      </c>
      <c r="AY138" s="192" t="s">
        <v>155</v>
      </c>
    </row>
    <row r="139" s="14" customFormat="1">
      <c r="A139" s="14"/>
      <c r="B139" s="199"/>
      <c r="C139" s="14"/>
      <c r="D139" s="191" t="s">
        <v>192</v>
      </c>
      <c r="E139" s="200" t="s">
        <v>1</v>
      </c>
      <c r="F139" s="201" t="s">
        <v>194</v>
      </c>
      <c r="G139" s="14"/>
      <c r="H139" s="202">
        <v>4.5300000000000002</v>
      </c>
      <c r="I139" s="203"/>
      <c r="J139" s="14"/>
      <c r="K139" s="14"/>
      <c r="L139" s="199"/>
      <c r="M139" s="204"/>
      <c r="N139" s="205"/>
      <c r="O139" s="205"/>
      <c r="P139" s="205"/>
      <c r="Q139" s="205"/>
      <c r="R139" s="205"/>
      <c r="S139" s="205"/>
      <c r="T139" s="20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00" t="s">
        <v>192</v>
      </c>
      <c r="AU139" s="200" t="s">
        <v>85</v>
      </c>
      <c r="AV139" s="14" t="s">
        <v>163</v>
      </c>
      <c r="AW139" s="14" t="s">
        <v>31</v>
      </c>
      <c r="AX139" s="14" t="s">
        <v>83</v>
      </c>
      <c r="AY139" s="200" t="s">
        <v>155</v>
      </c>
    </row>
    <row r="140" s="2" customFormat="1" ht="21.75" customHeight="1">
      <c r="A140" s="38"/>
      <c r="B140" s="171"/>
      <c r="C140" s="172" t="s">
        <v>171</v>
      </c>
      <c r="D140" s="172" t="s">
        <v>158</v>
      </c>
      <c r="E140" s="173" t="s">
        <v>273</v>
      </c>
      <c r="F140" s="174" t="s">
        <v>274</v>
      </c>
      <c r="G140" s="175" t="s">
        <v>188</v>
      </c>
      <c r="H140" s="176">
        <v>4.5300000000000002</v>
      </c>
      <c r="I140" s="177"/>
      <c r="J140" s="178">
        <f>ROUND(I140*H140,2)</f>
        <v>0</v>
      </c>
      <c r="K140" s="174" t="s">
        <v>162</v>
      </c>
      <c r="L140" s="39"/>
      <c r="M140" s="179" t="s">
        <v>1</v>
      </c>
      <c r="N140" s="180" t="s">
        <v>40</v>
      </c>
      <c r="O140" s="77"/>
      <c r="P140" s="181">
        <f>O140*H140</f>
        <v>0</v>
      </c>
      <c r="Q140" s="181">
        <v>0.0043800000000000002</v>
      </c>
      <c r="R140" s="181">
        <f>Q140*H140</f>
        <v>0.019841400000000002</v>
      </c>
      <c r="S140" s="181">
        <v>0</v>
      </c>
      <c r="T140" s="18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183" t="s">
        <v>163</v>
      </c>
      <c r="AT140" s="183" t="s">
        <v>158</v>
      </c>
      <c r="AU140" s="183" t="s">
        <v>85</v>
      </c>
      <c r="AY140" s="18" t="s">
        <v>155</v>
      </c>
      <c r="BE140" s="184">
        <f>IF(N140="základní",J140,0)</f>
        <v>0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8" t="s">
        <v>83</v>
      </c>
      <c r="BK140" s="184">
        <f>ROUND(I140*H140,2)</f>
        <v>0</v>
      </c>
      <c r="BL140" s="18" t="s">
        <v>163</v>
      </c>
      <c r="BM140" s="183" t="s">
        <v>275</v>
      </c>
    </row>
    <row r="141" s="2" customFormat="1">
      <c r="A141" s="38"/>
      <c r="B141" s="39"/>
      <c r="C141" s="38"/>
      <c r="D141" s="185" t="s">
        <v>165</v>
      </c>
      <c r="E141" s="38"/>
      <c r="F141" s="186" t="s">
        <v>276</v>
      </c>
      <c r="G141" s="38"/>
      <c r="H141" s="38"/>
      <c r="I141" s="187"/>
      <c r="J141" s="38"/>
      <c r="K141" s="38"/>
      <c r="L141" s="39"/>
      <c r="M141" s="188"/>
      <c r="N141" s="189"/>
      <c r="O141" s="77"/>
      <c r="P141" s="77"/>
      <c r="Q141" s="77"/>
      <c r="R141" s="77"/>
      <c r="S141" s="77"/>
      <c r="T141" s="7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8" t="s">
        <v>165</v>
      </c>
      <c r="AU141" s="18" t="s">
        <v>85</v>
      </c>
    </row>
    <row r="142" s="13" customFormat="1">
      <c r="A142" s="13"/>
      <c r="B142" s="190"/>
      <c r="C142" s="13"/>
      <c r="D142" s="191" t="s">
        <v>192</v>
      </c>
      <c r="E142" s="192" t="s">
        <v>1</v>
      </c>
      <c r="F142" s="193" t="s">
        <v>710</v>
      </c>
      <c r="G142" s="13"/>
      <c r="H142" s="194">
        <v>0.089999999999999997</v>
      </c>
      <c r="I142" s="195"/>
      <c r="J142" s="13"/>
      <c r="K142" s="13"/>
      <c r="L142" s="190"/>
      <c r="M142" s="196"/>
      <c r="N142" s="197"/>
      <c r="O142" s="197"/>
      <c r="P142" s="197"/>
      <c r="Q142" s="197"/>
      <c r="R142" s="197"/>
      <c r="S142" s="197"/>
      <c r="T142" s="19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2" t="s">
        <v>192</v>
      </c>
      <c r="AU142" s="192" t="s">
        <v>85</v>
      </c>
      <c r="AV142" s="13" t="s">
        <v>85</v>
      </c>
      <c r="AW142" s="13" t="s">
        <v>31</v>
      </c>
      <c r="AX142" s="13" t="s">
        <v>75</v>
      </c>
      <c r="AY142" s="192" t="s">
        <v>155</v>
      </c>
    </row>
    <row r="143" s="13" customFormat="1">
      <c r="A143" s="13"/>
      <c r="B143" s="190"/>
      <c r="C143" s="13"/>
      <c r="D143" s="191" t="s">
        <v>192</v>
      </c>
      <c r="E143" s="192" t="s">
        <v>1</v>
      </c>
      <c r="F143" s="193" t="s">
        <v>688</v>
      </c>
      <c r="G143" s="13"/>
      <c r="H143" s="194">
        <v>1.5800000000000001</v>
      </c>
      <c r="I143" s="195"/>
      <c r="J143" s="13"/>
      <c r="K143" s="13"/>
      <c r="L143" s="190"/>
      <c r="M143" s="196"/>
      <c r="N143" s="197"/>
      <c r="O143" s="197"/>
      <c r="P143" s="197"/>
      <c r="Q143" s="197"/>
      <c r="R143" s="197"/>
      <c r="S143" s="197"/>
      <c r="T143" s="19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2" t="s">
        <v>192</v>
      </c>
      <c r="AU143" s="192" t="s">
        <v>85</v>
      </c>
      <c r="AV143" s="13" t="s">
        <v>85</v>
      </c>
      <c r="AW143" s="13" t="s">
        <v>31</v>
      </c>
      <c r="AX143" s="13" t="s">
        <v>75</v>
      </c>
      <c r="AY143" s="192" t="s">
        <v>155</v>
      </c>
    </row>
    <row r="144" s="13" customFormat="1">
      <c r="A144" s="13"/>
      <c r="B144" s="190"/>
      <c r="C144" s="13"/>
      <c r="D144" s="191" t="s">
        <v>192</v>
      </c>
      <c r="E144" s="192" t="s">
        <v>1</v>
      </c>
      <c r="F144" s="193" t="s">
        <v>711</v>
      </c>
      <c r="G144" s="13"/>
      <c r="H144" s="194">
        <v>2.48</v>
      </c>
      <c r="I144" s="195"/>
      <c r="J144" s="13"/>
      <c r="K144" s="13"/>
      <c r="L144" s="190"/>
      <c r="M144" s="196"/>
      <c r="N144" s="197"/>
      <c r="O144" s="197"/>
      <c r="P144" s="197"/>
      <c r="Q144" s="197"/>
      <c r="R144" s="197"/>
      <c r="S144" s="197"/>
      <c r="T144" s="19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92" t="s">
        <v>192</v>
      </c>
      <c r="AU144" s="192" t="s">
        <v>85</v>
      </c>
      <c r="AV144" s="13" t="s">
        <v>85</v>
      </c>
      <c r="AW144" s="13" t="s">
        <v>31</v>
      </c>
      <c r="AX144" s="13" t="s">
        <v>75</v>
      </c>
      <c r="AY144" s="192" t="s">
        <v>155</v>
      </c>
    </row>
    <row r="145" s="13" customFormat="1">
      <c r="A145" s="13"/>
      <c r="B145" s="190"/>
      <c r="C145" s="13"/>
      <c r="D145" s="191" t="s">
        <v>192</v>
      </c>
      <c r="E145" s="192" t="s">
        <v>1</v>
      </c>
      <c r="F145" s="193" t="s">
        <v>712</v>
      </c>
      <c r="G145" s="13"/>
      <c r="H145" s="194">
        <v>0.38</v>
      </c>
      <c r="I145" s="195"/>
      <c r="J145" s="13"/>
      <c r="K145" s="13"/>
      <c r="L145" s="190"/>
      <c r="M145" s="196"/>
      <c r="N145" s="197"/>
      <c r="O145" s="197"/>
      <c r="P145" s="197"/>
      <c r="Q145" s="197"/>
      <c r="R145" s="197"/>
      <c r="S145" s="197"/>
      <c r="T145" s="19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2" t="s">
        <v>192</v>
      </c>
      <c r="AU145" s="192" t="s">
        <v>85</v>
      </c>
      <c r="AV145" s="13" t="s">
        <v>85</v>
      </c>
      <c r="AW145" s="13" t="s">
        <v>31</v>
      </c>
      <c r="AX145" s="13" t="s">
        <v>75</v>
      </c>
      <c r="AY145" s="192" t="s">
        <v>155</v>
      </c>
    </row>
    <row r="146" s="14" customFormat="1">
      <c r="A146" s="14"/>
      <c r="B146" s="199"/>
      <c r="C146" s="14"/>
      <c r="D146" s="191" t="s">
        <v>192</v>
      </c>
      <c r="E146" s="200" t="s">
        <v>1</v>
      </c>
      <c r="F146" s="201" t="s">
        <v>194</v>
      </c>
      <c r="G146" s="14"/>
      <c r="H146" s="202">
        <v>4.5300000000000002</v>
      </c>
      <c r="I146" s="203"/>
      <c r="J146" s="14"/>
      <c r="K146" s="14"/>
      <c r="L146" s="199"/>
      <c r="M146" s="204"/>
      <c r="N146" s="205"/>
      <c r="O146" s="205"/>
      <c r="P146" s="205"/>
      <c r="Q146" s="205"/>
      <c r="R146" s="205"/>
      <c r="S146" s="205"/>
      <c r="T146" s="20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00" t="s">
        <v>192</v>
      </c>
      <c r="AU146" s="200" t="s">
        <v>85</v>
      </c>
      <c r="AV146" s="14" t="s">
        <v>163</v>
      </c>
      <c r="AW146" s="14" t="s">
        <v>31</v>
      </c>
      <c r="AX146" s="14" t="s">
        <v>83</v>
      </c>
      <c r="AY146" s="200" t="s">
        <v>155</v>
      </c>
    </row>
    <row r="147" s="2" customFormat="1" ht="24.15" customHeight="1">
      <c r="A147" s="38"/>
      <c r="B147" s="171"/>
      <c r="C147" s="172" t="s">
        <v>163</v>
      </c>
      <c r="D147" s="172" t="s">
        <v>158</v>
      </c>
      <c r="E147" s="173" t="s">
        <v>277</v>
      </c>
      <c r="F147" s="174" t="s">
        <v>278</v>
      </c>
      <c r="G147" s="175" t="s">
        <v>188</v>
      </c>
      <c r="H147" s="176">
        <v>4.5300000000000002</v>
      </c>
      <c r="I147" s="177"/>
      <c r="J147" s="178">
        <f>ROUND(I147*H147,2)</f>
        <v>0</v>
      </c>
      <c r="K147" s="174" t="s">
        <v>162</v>
      </c>
      <c r="L147" s="39"/>
      <c r="M147" s="179" t="s">
        <v>1</v>
      </c>
      <c r="N147" s="180" t="s">
        <v>40</v>
      </c>
      <c r="O147" s="77"/>
      <c r="P147" s="181">
        <f>O147*H147</f>
        <v>0</v>
      </c>
      <c r="Q147" s="181">
        <v>0.00022000000000000001</v>
      </c>
      <c r="R147" s="181">
        <f>Q147*H147</f>
        <v>0.00099660000000000005</v>
      </c>
      <c r="S147" s="181">
        <v>0</v>
      </c>
      <c r="T147" s="18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183" t="s">
        <v>163</v>
      </c>
      <c r="AT147" s="183" t="s">
        <v>158</v>
      </c>
      <c r="AU147" s="183" t="s">
        <v>85</v>
      </c>
      <c r="AY147" s="18" t="s">
        <v>155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8" t="s">
        <v>83</v>
      </c>
      <c r="BK147" s="184">
        <f>ROUND(I147*H147,2)</f>
        <v>0</v>
      </c>
      <c r="BL147" s="18" t="s">
        <v>163</v>
      </c>
      <c r="BM147" s="183" t="s">
        <v>279</v>
      </c>
    </row>
    <row r="148" s="2" customFormat="1">
      <c r="A148" s="38"/>
      <c r="B148" s="39"/>
      <c r="C148" s="38"/>
      <c r="D148" s="185" t="s">
        <v>165</v>
      </c>
      <c r="E148" s="38"/>
      <c r="F148" s="186" t="s">
        <v>280</v>
      </c>
      <c r="G148" s="38"/>
      <c r="H148" s="38"/>
      <c r="I148" s="187"/>
      <c r="J148" s="38"/>
      <c r="K148" s="38"/>
      <c r="L148" s="39"/>
      <c r="M148" s="188"/>
      <c r="N148" s="189"/>
      <c r="O148" s="77"/>
      <c r="P148" s="77"/>
      <c r="Q148" s="77"/>
      <c r="R148" s="77"/>
      <c r="S148" s="77"/>
      <c r="T148" s="7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8" t="s">
        <v>165</v>
      </c>
      <c r="AU148" s="18" t="s">
        <v>85</v>
      </c>
    </row>
    <row r="149" s="13" customFormat="1">
      <c r="A149" s="13"/>
      <c r="B149" s="190"/>
      <c r="C149" s="13"/>
      <c r="D149" s="191" t="s">
        <v>192</v>
      </c>
      <c r="E149" s="192" t="s">
        <v>1</v>
      </c>
      <c r="F149" s="193" t="s">
        <v>710</v>
      </c>
      <c r="G149" s="13"/>
      <c r="H149" s="194">
        <v>0.089999999999999997</v>
      </c>
      <c r="I149" s="195"/>
      <c r="J149" s="13"/>
      <c r="K149" s="13"/>
      <c r="L149" s="190"/>
      <c r="M149" s="196"/>
      <c r="N149" s="197"/>
      <c r="O149" s="197"/>
      <c r="P149" s="197"/>
      <c r="Q149" s="197"/>
      <c r="R149" s="197"/>
      <c r="S149" s="197"/>
      <c r="T149" s="19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2" t="s">
        <v>192</v>
      </c>
      <c r="AU149" s="192" t="s">
        <v>85</v>
      </c>
      <c r="AV149" s="13" t="s">
        <v>85</v>
      </c>
      <c r="AW149" s="13" t="s">
        <v>31</v>
      </c>
      <c r="AX149" s="13" t="s">
        <v>75</v>
      </c>
      <c r="AY149" s="192" t="s">
        <v>155</v>
      </c>
    </row>
    <row r="150" s="13" customFormat="1">
      <c r="A150" s="13"/>
      <c r="B150" s="190"/>
      <c r="C150" s="13"/>
      <c r="D150" s="191" t="s">
        <v>192</v>
      </c>
      <c r="E150" s="192" t="s">
        <v>1</v>
      </c>
      <c r="F150" s="193" t="s">
        <v>688</v>
      </c>
      <c r="G150" s="13"/>
      <c r="H150" s="194">
        <v>1.5800000000000001</v>
      </c>
      <c r="I150" s="195"/>
      <c r="J150" s="13"/>
      <c r="K150" s="13"/>
      <c r="L150" s="190"/>
      <c r="M150" s="196"/>
      <c r="N150" s="197"/>
      <c r="O150" s="197"/>
      <c r="P150" s="197"/>
      <c r="Q150" s="197"/>
      <c r="R150" s="197"/>
      <c r="S150" s="197"/>
      <c r="T150" s="19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92" t="s">
        <v>192</v>
      </c>
      <c r="AU150" s="192" t="s">
        <v>85</v>
      </c>
      <c r="AV150" s="13" t="s">
        <v>85</v>
      </c>
      <c r="AW150" s="13" t="s">
        <v>31</v>
      </c>
      <c r="AX150" s="13" t="s">
        <v>75</v>
      </c>
      <c r="AY150" s="192" t="s">
        <v>155</v>
      </c>
    </row>
    <row r="151" s="13" customFormat="1">
      <c r="A151" s="13"/>
      <c r="B151" s="190"/>
      <c r="C151" s="13"/>
      <c r="D151" s="191" t="s">
        <v>192</v>
      </c>
      <c r="E151" s="192" t="s">
        <v>1</v>
      </c>
      <c r="F151" s="193" t="s">
        <v>711</v>
      </c>
      <c r="G151" s="13"/>
      <c r="H151" s="194">
        <v>2.48</v>
      </c>
      <c r="I151" s="195"/>
      <c r="J151" s="13"/>
      <c r="K151" s="13"/>
      <c r="L151" s="190"/>
      <c r="M151" s="196"/>
      <c r="N151" s="197"/>
      <c r="O151" s="197"/>
      <c r="P151" s="197"/>
      <c r="Q151" s="197"/>
      <c r="R151" s="197"/>
      <c r="S151" s="197"/>
      <c r="T151" s="19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2" t="s">
        <v>192</v>
      </c>
      <c r="AU151" s="192" t="s">
        <v>85</v>
      </c>
      <c r="AV151" s="13" t="s">
        <v>85</v>
      </c>
      <c r="AW151" s="13" t="s">
        <v>31</v>
      </c>
      <c r="AX151" s="13" t="s">
        <v>75</v>
      </c>
      <c r="AY151" s="192" t="s">
        <v>155</v>
      </c>
    </row>
    <row r="152" s="13" customFormat="1">
      <c r="A152" s="13"/>
      <c r="B152" s="190"/>
      <c r="C152" s="13"/>
      <c r="D152" s="191" t="s">
        <v>192</v>
      </c>
      <c r="E152" s="192" t="s">
        <v>1</v>
      </c>
      <c r="F152" s="193" t="s">
        <v>712</v>
      </c>
      <c r="G152" s="13"/>
      <c r="H152" s="194">
        <v>0.38</v>
      </c>
      <c r="I152" s="195"/>
      <c r="J152" s="13"/>
      <c r="K152" s="13"/>
      <c r="L152" s="190"/>
      <c r="M152" s="196"/>
      <c r="N152" s="197"/>
      <c r="O152" s="197"/>
      <c r="P152" s="197"/>
      <c r="Q152" s="197"/>
      <c r="R152" s="197"/>
      <c r="S152" s="197"/>
      <c r="T152" s="19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2" t="s">
        <v>192</v>
      </c>
      <c r="AU152" s="192" t="s">
        <v>85</v>
      </c>
      <c r="AV152" s="13" t="s">
        <v>85</v>
      </c>
      <c r="AW152" s="13" t="s">
        <v>31</v>
      </c>
      <c r="AX152" s="13" t="s">
        <v>75</v>
      </c>
      <c r="AY152" s="192" t="s">
        <v>155</v>
      </c>
    </row>
    <row r="153" s="14" customFormat="1">
      <c r="A153" s="14"/>
      <c r="B153" s="199"/>
      <c r="C153" s="14"/>
      <c r="D153" s="191" t="s">
        <v>192</v>
      </c>
      <c r="E153" s="200" t="s">
        <v>1</v>
      </c>
      <c r="F153" s="201" t="s">
        <v>194</v>
      </c>
      <c r="G153" s="14"/>
      <c r="H153" s="202">
        <v>4.5300000000000002</v>
      </c>
      <c r="I153" s="203"/>
      <c r="J153" s="14"/>
      <c r="K153" s="14"/>
      <c r="L153" s="199"/>
      <c r="M153" s="204"/>
      <c r="N153" s="205"/>
      <c r="O153" s="205"/>
      <c r="P153" s="205"/>
      <c r="Q153" s="205"/>
      <c r="R153" s="205"/>
      <c r="S153" s="205"/>
      <c r="T153" s="206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00" t="s">
        <v>192</v>
      </c>
      <c r="AU153" s="200" t="s">
        <v>85</v>
      </c>
      <c r="AV153" s="14" t="s">
        <v>163</v>
      </c>
      <c r="AW153" s="14" t="s">
        <v>31</v>
      </c>
      <c r="AX153" s="14" t="s">
        <v>83</v>
      </c>
      <c r="AY153" s="200" t="s">
        <v>155</v>
      </c>
    </row>
    <row r="154" s="2" customFormat="1" ht="24.15" customHeight="1">
      <c r="A154" s="38"/>
      <c r="B154" s="171"/>
      <c r="C154" s="172" t="s">
        <v>185</v>
      </c>
      <c r="D154" s="172" t="s">
        <v>158</v>
      </c>
      <c r="E154" s="173" t="s">
        <v>602</v>
      </c>
      <c r="F154" s="174" t="s">
        <v>603</v>
      </c>
      <c r="G154" s="175" t="s">
        <v>188</v>
      </c>
      <c r="H154" s="176">
        <v>4.5300000000000002</v>
      </c>
      <c r="I154" s="177"/>
      <c r="J154" s="178">
        <f>ROUND(I154*H154,2)</f>
        <v>0</v>
      </c>
      <c r="K154" s="174" t="s">
        <v>162</v>
      </c>
      <c r="L154" s="39"/>
      <c r="M154" s="179" t="s">
        <v>1</v>
      </c>
      <c r="N154" s="180" t="s">
        <v>40</v>
      </c>
      <c r="O154" s="77"/>
      <c r="P154" s="181">
        <f>O154*H154</f>
        <v>0</v>
      </c>
      <c r="Q154" s="181">
        <v>0.023099999999999999</v>
      </c>
      <c r="R154" s="181">
        <f>Q154*H154</f>
        <v>0.104643</v>
      </c>
      <c r="S154" s="181">
        <v>0</v>
      </c>
      <c r="T154" s="182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183" t="s">
        <v>163</v>
      </c>
      <c r="AT154" s="183" t="s">
        <v>158</v>
      </c>
      <c r="AU154" s="183" t="s">
        <v>85</v>
      </c>
      <c r="AY154" s="18" t="s">
        <v>155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8" t="s">
        <v>83</v>
      </c>
      <c r="BK154" s="184">
        <f>ROUND(I154*H154,2)</f>
        <v>0</v>
      </c>
      <c r="BL154" s="18" t="s">
        <v>163</v>
      </c>
      <c r="BM154" s="183" t="s">
        <v>604</v>
      </c>
    </row>
    <row r="155" s="2" customFormat="1">
      <c r="A155" s="38"/>
      <c r="B155" s="39"/>
      <c r="C155" s="38"/>
      <c r="D155" s="185" t="s">
        <v>165</v>
      </c>
      <c r="E155" s="38"/>
      <c r="F155" s="186" t="s">
        <v>605</v>
      </c>
      <c r="G155" s="38"/>
      <c r="H155" s="38"/>
      <c r="I155" s="187"/>
      <c r="J155" s="38"/>
      <c r="K155" s="38"/>
      <c r="L155" s="39"/>
      <c r="M155" s="188"/>
      <c r="N155" s="189"/>
      <c r="O155" s="77"/>
      <c r="P155" s="77"/>
      <c r="Q155" s="77"/>
      <c r="R155" s="77"/>
      <c r="S155" s="77"/>
      <c r="T155" s="7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8" t="s">
        <v>165</v>
      </c>
      <c r="AU155" s="18" t="s">
        <v>85</v>
      </c>
    </row>
    <row r="156" s="13" customFormat="1">
      <c r="A156" s="13"/>
      <c r="B156" s="190"/>
      <c r="C156" s="13"/>
      <c r="D156" s="191" t="s">
        <v>192</v>
      </c>
      <c r="E156" s="192" t="s">
        <v>1</v>
      </c>
      <c r="F156" s="193" t="s">
        <v>710</v>
      </c>
      <c r="G156" s="13"/>
      <c r="H156" s="194">
        <v>0.089999999999999997</v>
      </c>
      <c r="I156" s="195"/>
      <c r="J156" s="13"/>
      <c r="K156" s="13"/>
      <c r="L156" s="190"/>
      <c r="M156" s="196"/>
      <c r="N156" s="197"/>
      <c r="O156" s="197"/>
      <c r="P156" s="197"/>
      <c r="Q156" s="197"/>
      <c r="R156" s="197"/>
      <c r="S156" s="197"/>
      <c r="T156" s="19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2" t="s">
        <v>192</v>
      </c>
      <c r="AU156" s="192" t="s">
        <v>85</v>
      </c>
      <c r="AV156" s="13" t="s">
        <v>85</v>
      </c>
      <c r="AW156" s="13" t="s">
        <v>31</v>
      </c>
      <c r="AX156" s="13" t="s">
        <v>75</v>
      </c>
      <c r="AY156" s="192" t="s">
        <v>155</v>
      </c>
    </row>
    <row r="157" s="13" customFormat="1">
      <c r="A157" s="13"/>
      <c r="B157" s="190"/>
      <c r="C157" s="13"/>
      <c r="D157" s="191" t="s">
        <v>192</v>
      </c>
      <c r="E157" s="192" t="s">
        <v>1</v>
      </c>
      <c r="F157" s="193" t="s">
        <v>688</v>
      </c>
      <c r="G157" s="13"/>
      <c r="H157" s="194">
        <v>1.5800000000000001</v>
      </c>
      <c r="I157" s="195"/>
      <c r="J157" s="13"/>
      <c r="K157" s="13"/>
      <c r="L157" s="190"/>
      <c r="M157" s="196"/>
      <c r="N157" s="197"/>
      <c r="O157" s="197"/>
      <c r="P157" s="197"/>
      <c r="Q157" s="197"/>
      <c r="R157" s="197"/>
      <c r="S157" s="197"/>
      <c r="T157" s="19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2" t="s">
        <v>192</v>
      </c>
      <c r="AU157" s="192" t="s">
        <v>85</v>
      </c>
      <c r="AV157" s="13" t="s">
        <v>85</v>
      </c>
      <c r="AW157" s="13" t="s">
        <v>31</v>
      </c>
      <c r="AX157" s="13" t="s">
        <v>75</v>
      </c>
      <c r="AY157" s="192" t="s">
        <v>155</v>
      </c>
    </row>
    <row r="158" s="13" customFormat="1">
      <c r="A158" s="13"/>
      <c r="B158" s="190"/>
      <c r="C158" s="13"/>
      <c r="D158" s="191" t="s">
        <v>192</v>
      </c>
      <c r="E158" s="192" t="s">
        <v>1</v>
      </c>
      <c r="F158" s="193" t="s">
        <v>711</v>
      </c>
      <c r="G158" s="13"/>
      <c r="H158" s="194">
        <v>2.48</v>
      </c>
      <c r="I158" s="195"/>
      <c r="J158" s="13"/>
      <c r="K158" s="13"/>
      <c r="L158" s="190"/>
      <c r="M158" s="196"/>
      <c r="N158" s="197"/>
      <c r="O158" s="197"/>
      <c r="P158" s="197"/>
      <c r="Q158" s="197"/>
      <c r="R158" s="197"/>
      <c r="S158" s="197"/>
      <c r="T158" s="19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2" t="s">
        <v>192</v>
      </c>
      <c r="AU158" s="192" t="s">
        <v>85</v>
      </c>
      <c r="AV158" s="13" t="s">
        <v>85</v>
      </c>
      <c r="AW158" s="13" t="s">
        <v>31</v>
      </c>
      <c r="AX158" s="13" t="s">
        <v>75</v>
      </c>
      <c r="AY158" s="192" t="s">
        <v>155</v>
      </c>
    </row>
    <row r="159" s="13" customFormat="1">
      <c r="A159" s="13"/>
      <c r="B159" s="190"/>
      <c r="C159" s="13"/>
      <c r="D159" s="191" t="s">
        <v>192</v>
      </c>
      <c r="E159" s="192" t="s">
        <v>1</v>
      </c>
      <c r="F159" s="193" t="s">
        <v>712</v>
      </c>
      <c r="G159" s="13"/>
      <c r="H159" s="194">
        <v>0.38</v>
      </c>
      <c r="I159" s="195"/>
      <c r="J159" s="13"/>
      <c r="K159" s="13"/>
      <c r="L159" s="190"/>
      <c r="M159" s="196"/>
      <c r="N159" s="197"/>
      <c r="O159" s="197"/>
      <c r="P159" s="197"/>
      <c r="Q159" s="197"/>
      <c r="R159" s="197"/>
      <c r="S159" s="197"/>
      <c r="T159" s="19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2" t="s">
        <v>192</v>
      </c>
      <c r="AU159" s="192" t="s">
        <v>85</v>
      </c>
      <c r="AV159" s="13" t="s">
        <v>85</v>
      </c>
      <c r="AW159" s="13" t="s">
        <v>31</v>
      </c>
      <c r="AX159" s="13" t="s">
        <v>75</v>
      </c>
      <c r="AY159" s="192" t="s">
        <v>155</v>
      </c>
    </row>
    <row r="160" s="14" customFormat="1">
      <c r="A160" s="14"/>
      <c r="B160" s="199"/>
      <c r="C160" s="14"/>
      <c r="D160" s="191" t="s">
        <v>192</v>
      </c>
      <c r="E160" s="200" t="s">
        <v>1</v>
      </c>
      <c r="F160" s="201" t="s">
        <v>194</v>
      </c>
      <c r="G160" s="14"/>
      <c r="H160" s="202">
        <v>4.5300000000000002</v>
      </c>
      <c r="I160" s="203"/>
      <c r="J160" s="14"/>
      <c r="K160" s="14"/>
      <c r="L160" s="199"/>
      <c r="M160" s="204"/>
      <c r="N160" s="205"/>
      <c r="O160" s="205"/>
      <c r="P160" s="205"/>
      <c r="Q160" s="205"/>
      <c r="R160" s="205"/>
      <c r="S160" s="205"/>
      <c r="T160" s="206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00" t="s">
        <v>192</v>
      </c>
      <c r="AU160" s="200" t="s">
        <v>85</v>
      </c>
      <c r="AV160" s="14" t="s">
        <v>163</v>
      </c>
      <c r="AW160" s="14" t="s">
        <v>31</v>
      </c>
      <c r="AX160" s="14" t="s">
        <v>83</v>
      </c>
      <c r="AY160" s="200" t="s">
        <v>155</v>
      </c>
    </row>
    <row r="161" s="2" customFormat="1" ht="24.15" customHeight="1">
      <c r="A161" s="38"/>
      <c r="B161" s="171"/>
      <c r="C161" s="172" t="s">
        <v>195</v>
      </c>
      <c r="D161" s="172" t="s">
        <v>158</v>
      </c>
      <c r="E161" s="173" t="s">
        <v>281</v>
      </c>
      <c r="F161" s="174" t="s">
        <v>282</v>
      </c>
      <c r="G161" s="175" t="s">
        <v>188</v>
      </c>
      <c r="H161" s="176">
        <v>4.5300000000000002</v>
      </c>
      <c r="I161" s="177"/>
      <c r="J161" s="178">
        <f>ROUND(I161*H161,2)</f>
        <v>0</v>
      </c>
      <c r="K161" s="174" t="s">
        <v>162</v>
      </c>
      <c r="L161" s="39"/>
      <c r="M161" s="179" t="s">
        <v>1</v>
      </c>
      <c r="N161" s="180" t="s">
        <v>40</v>
      </c>
      <c r="O161" s="77"/>
      <c r="P161" s="181">
        <f>O161*H161</f>
        <v>0</v>
      </c>
      <c r="Q161" s="181">
        <v>0.0027499999999999998</v>
      </c>
      <c r="R161" s="181">
        <f>Q161*H161</f>
        <v>0.0124575</v>
      </c>
      <c r="S161" s="181">
        <v>0</v>
      </c>
      <c r="T161" s="18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83" t="s">
        <v>163</v>
      </c>
      <c r="AT161" s="183" t="s">
        <v>158</v>
      </c>
      <c r="AU161" s="183" t="s">
        <v>85</v>
      </c>
      <c r="AY161" s="18" t="s">
        <v>155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18" t="s">
        <v>83</v>
      </c>
      <c r="BK161" s="184">
        <f>ROUND(I161*H161,2)</f>
        <v>0</v>
      </c>
      <c r="BL161" s="18" t="s">
        <v>163</v>
      </c>
      <c r="BM161" s="183" t="s">
        <v>283</v>
      </c>
    </row>
    <row r="162" s="2" customFormat="1">
      <c r="A162" s="38"/>
      <c r="B162" s="39"/>
      <c r="C162" s="38"/>
      <c r="D162" s="185" t="s">
        <v>165</v>
      </c>
      <c r="E162" s="38"/>
      <c r="F162" s="186" t="s">
        <v>284</v>
      </c>
      <c r="G162" s="38"/>
      <c r="H162" s="38"/>
      <c r="I162" s="187"/>
      <c r="J162" s="38"/>
      <c r="K162" s="38"/>
      <c r="L162" s="39"/>
      <c r="M162" s="188"/>
      <c r="N162" s="189"/>
      <c r="O162" s="77"/>
      <c r="P162" s="77"/>
      <c r="Q162" s="77"/>
      <c r="R162" s="77"/>
      <c r="S162" s="77"/>
      <c r="T162" s="78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8" t="s">
        <v>165</v>
      </c>
      <c r="AU162" s="18" t="s">
        <v>85</v>
      </c>
    </row>
    <row r="163" s="13" customFormat="1">
      <c r="A163" s="13"/>
      <c r="B163" s="190"/>
      <c r="C163" s="13"/>
      <c r="D163" s="191" t="s">
        <v>192</v>
      </c>
      <c r="E163" s="192" t="s">
        <v>1</v>
      </c>
      <c r="F163" s="193" t="s">
        <v>710</v>
      </c>
      <c r="G163" s="13"/>
      <c r="H163" s="194">
        <v>0.089999999999999997</v>
      </c>
      <c r="I163" s="195"/>
      <c r="J163" s="13"/>
      <c r="K163" s="13"/>
      <c r="L163" s="190"/>
      <c r="M163" s="196"/>
      <c r="N163" s="197"/>
      <c r="O163" s="197"/>
      <c r="P163" s="197"/>
      <c r="Q163" s="197"/>
      <c r="R163" s="197"/>
      <c r="S163" s="197"/>
      <c r="T163" s="19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2" t="s">
        <v>192</v>
      </c>
      <c r="AU163" s="192" t="s">
        <v>85</v>
      </c>
      <c r="AV163" s="13" t="s">
        <v>85</v>
      </c>
      <c r="AW163" s="13" t="s">
        <v>31</v>
      </c>
      <c r="AX163" s="13" t="s">
        <v>75</v>
      </c>
      <c r="AY163" s="192" t="s">
        <v>155</v>
      </c>
    </row>
    <row r="164" s="13" customFormat="1">
      <c r="A164" s="13"/>
      <c r="B164" s="190"/>
      <c r="C164" s="13"/>
      <c r="D164" s="191" t="s">
        <v>192</v>
      </c>
      <c r="E164" s="192" t="s">
        <v>1</v>
      </c>
      <c r="F164" s="193" t="s">
        <v>688</v>
      </c>
      <c r="G164" s="13"/>
      <c r="H164" s="194">
        <v>1.5800000000000001</v>
      </c>
      <c r="I164" s="195"/>
      <c r="J164" s="13"/>
      <c r="K164" s="13"/>
      <c r="L164" s="190"/>
      <c r="M164" s="196"/>
      <c r="N164" s="197"/>
      <c r="O164" s="197"/>
      <c r="P164" s="197"/>
      <c r="Q164" s="197"/>
      <c r="R164" s="197"/>
      <c r="S164" s="197"/>
      <c r="T164" s="19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2" t="s">
        <v>192</v>
      </c>
      <c r="AU164" s="192" t="s">
        <v>85</v>
      </c>
      <c r="AV164" s="13" t="s">
        <v>85</v>
      </c>
      <c r="AW164" s="13" t="s">
        <v>31</v>
      </c>
      <c r="AX164" s="13" t="s">
        <v>75</v>
      </c>
      <c r="AY164" s="192" t="s">
        <v>155</v>
      </c>
    </row>
    <row r="165" s="13" customFormat="1">
      <c r="A165" s="13"/>
      <c r="B165" s="190"/>
      <c r="C165" s="13"/>
      <c r="D165" s="191" t="s">
        <v>192</v>
      </c>
      <c r="E165" s="192" t="s">
        <v>1</v>
      </c>
      <c r="F165" s="193" t="s">
        <v>711</v>
      </c>
      <c r="G165" s="13"/>
      <c r="H165" s="194">
        <v>2.48</v>
      </c>
      <c r="I165" s="195"/>
      <c r="J165" s="13"/>
      <c r="K165" s="13"/>
      <c r="L165" s="190"/>
      <c r="M165" s="196"/>
      <c r="N165" s="197"/>
      <c r="O165" s="197"/>
      <c r="P165" s="197"/>
      <c r="Q165" s="197"/>
      <c r="R165" s="197"/>
      <c r="S165" s="197"/>
      <c r="T165" s="19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2" t="s">
        <v>192</v>
      </c>
      <c r="AU165" s="192" t="s">
        <v>85</v>
      </c>
      <c r="AV165" s="13" t="s">
        <v>85</v>
      </c>
      <c r="AW165" s="13" t="s">
        <v>31</v>
      </c>
      <c r="AX165" s="13" t="s">
        <v>75</v>
      </c>
      <c r="AY165" s="192" t="s">
        <v>155</v>
      </c>
    </row>
    <row r="166" s="13" customFormat="1">
      <c r="A166" s="13"/>
      <c r="B166" s="190"/>
      <c r="C166" s="13"/>
      <c r="D166" s="191" t="s">
        <v>192</v>
      </c>
      <c r="E166" s="192" t="s">
        <v>1</v>
      </c>
      <c r="F166" s="193" t="s">
        <v>712</v>
      </c>
      <c r="G166" s="13"/>
      <c r="H166" s="194">
        <v>0.38</v>
      </c>
      <c r="I166" s="195"/>
      <c r="J166" s="13"/>
      <c r="K166" s="13"/>
      <c r="L166" s="190"/>
      <c r="M166" s="196"/>
      <c r="N166" s="197"/>
      <c r="O166" s="197"/>
      <c r="P166" s="197"/>
      <c r="Q166" s="197"/>
      <c r="R166" s="197"/>
      <c r="S166" s="197"/>
      <c r="T166" s="19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92" t="s">
        <v>192</v>
      </c>
      <c r="AU166" s="192" t="s">
        <v>85</v>
      </c>
      <c r="AV166" s="13" t="s">
        <v>85</v>
      </c>
      <c r="AW166" s="13" t="s">
        <v>31</v>
      </c>
      <c r="AX166" s="13" t="s">
        <v>75</v>
      </c>
      <c r="AY166" s="192" t="s">
        <v>155</v>
      </c>
    </row>
    <row r="167" s="14" customFormat="1">
      <c r="A167" s="14"/>
      <c r="B167" s="199"/>
      <c r="C167" s="14"/>
      <c r="D167" s="191" t="s">
        <v>192</v>
      </c>
      <c r="E167" s="200" t="s">
        <v>1</v>
      </c>
      <c r="F167" s="201" t="s">
        <v>194</v>
      </c>
      <c r="G167" s="14"/>
      <c r="H167" s="202">
        <v>4.5300000000000002</v>
      </c>
      <c r="I167" s="203"/>
      <c r="J167" s="14"/>
      <c r="K167" s="14"/>
      <c r="L167" s="199"/>
      <c r="M167" s="204"/>
      <c r="N167" s="205"/>
      <c r="O167" s="205"/>
      <c r="P167" s="205"/>
      <c r="Q167" s="205"/>
      <c r="R167" s="205"/>
      <c r="S167" s="205"/>
      <c r="T167" s="20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00" t="s">
        <v>192</v>
      </c>
      <c r="AU167" s="200" t="s">
        <v>85</v>
      </c>
      <c r="AV167" s="14" t="s">
        <v>163</v>
      </c>
      <c r="AW167" s="14" t="s">
        <v>31</v>
      </c>
      <c r="AX167" s="14" t="s">
        <v>83</v>
      </c>
      <c r="AY167" s="200" t="s">
        <v>155</v>
      </c>
    </row>
    <row r="168" s="12" customFormat="1" ht="22.8" customHeight="1">
      <c r="A168" s="12"/>
      <c r="B168" s="158"/>
      <c r="C168" s="12"/>
      <c r="D168" s="159" t="s">
        <v>74</v>
      </c>
      <c r="E168" s="169" t="s">
        <v>285</v>
      </c>
      <c r="F168" s="169" t="s">
        <v>286</v>
      </c>
      <c r="G168" s="12"/>
      <c r="H168" s="12"/>
      <c r="I168" s="161"/>
      <c r="J168" s="170">
        <f>BK168</f>
        <v>0</v>
      </c>
      <c r="K168" s="12"/>
      <c r="L168" s="158"/>
      <c r="M168" s="163"/>
      <c r="N168" s="164"/>
      <c r="O168" s="164"/>
      <c r="P168" s="165">
        <f>SUM(P169:P170)</f>
        <v>0</v>
      </c>
      <c r="Q168" s="164"/>
      <c r="R168" s="165">
        <f>SUM(R169:R170)</f>
        <v>0</v>
      </c>
      <c r="S168" s="164"/>
      <c r="T168" s="166">
        <f>SUM(T169:T170)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59" t="s">
        <v>83</v>
      </c>
      <c r="AT168" s="167" t="s">
        <v>74</v>
      </c>
      <c r="AU168" s="167" t="s">
        <v>83</v>
      </c>
      <c r="AY168" s="159" t="s">
        <v>155</v>
      </c>
      <c r="BK168" s="168">
        <f>SUM(BK169:BK170)</f>
        <v>0</v>
      </c>
    </row>
    <row r="169" s="2" customFormat="1" ht="21.75" customHeight="1">
      <c r="A169" s="38"/>
      <c r="B169" s="171"/>
      <c r="C169" s="172" t="s">
        <v>203</v>
      </c>
      <c r="D169" s="172" t="s">
        <v>158</v>
      </c>
      <c r="E169" s="173" t="s">
        <v>287</v>
      </c>
      <c r="F169" s="174" t="s">
        <v>288</v>
      </c>
      <c r="G169" s="175" t="s">
        <v>161</v>
      </c>
      <c r="H169" s="176">
        <v>0.246</v>
      </c>
      <c r="I169" s="177"/>
      <c r="J169" s="178">
        <f>ROUND(I169*H169,2)</f>
        <v>0</v>
      </c>
      <c r="K169" s="174" t="s">
        <v>162</v>
      </c>
      <c r="L169" s="39"/>
      <c r="M169" s="179" t="s">
        <v>1</v>
      </c>
      <c r="N169" s="180" t="s">
        <v>40</v>
      </c>
      <c r="O169" s="77"/>
      <c r="P169" s="181">
        <f>O169*H169</f>
        <v>0</v>
      </c>
      <c r="Q169" s="181">
        <v>0</v>
      </c>
      <c r="R169" s="181">
        <f>Q169*H169</f>
        <v>0</v>
      </c>
      <c r="S169" s="181">
        <v>0</v>
      </c>
      <c r="T169" s="182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83" t="s">
        <v>163</v>
      </c>
      <c r="AT169" s="183" t="s">
        <v>158</v>
      </c>
      <c r="AU169" s="183" t="s">
        <v>85</v>
      </c>
      <c r="AY169" s="18" t="s">
        <v>155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8" t="s">
        <v>83</v>
      </c>
      <c r="BK169" s="184">
        <f>ROUND(I169*H169,2)</f>
        <v>0</v>
      </c>
      <c r="BL169" s="18" t="s">
        <v>163</v>
      </c>
      <c r="BM169" s="183" t="s">
        <v>289</v>
      </c>
    </row>
    <row r="170" s="2" customFormat="1">
      <c r="A170" s="38"/>
      <c r="B170" s="39"/>
      <c r="C170" s="38"/>
      <c r="D170" s="185" t="s">
        <v>165</v>
      </c>
      <c r="E170" s="38"/>
      <c r="F170" s="186" t="s">
        <v>290</v>
      </c>
      <c r="G170" s="38"/>
      <c r="H170" s="38"/>
      <c r="I170" s="187"/>
      <c r="J170" s="38"/>
      <c r="K170" s="38"/>
      <c r="L170" s="39"/>
      <c r="M170" s="188"/>
      <c r="N170" s="189"/>
      <c r="O170" s="77"/>
      <c r="P170" s="77"/>
      <c r="Q170" s="77"/>
      <c r="R170" s="77"/>
      <c r="S170" s="77"/>
      <c r="T170" s="78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8" t="s">
        <v>165</v>
      </c>
      <c r="AU170" s="18" t="s">
        <v>85</v>
      </c>
    </row>
    <row r="171" s="12" customFormat="1" ht="25.92" customHeight="1">
      <c r="A171" s="12"/>
      <c r="B171" s="158"/>
      <c r="C171" s="12"/>
      <c r="D171" s="159" t="s">
        <v>74</v>
      </c>
      <c r="E171" s="160" t="s">
        <v>181</v>
      </c>
      <c r="F171" s="160" t="s">
        <v>182</v>
      </c>
      <c r="G171" s="12"/>
      <c r="H171" s="12"/>
      <c r="I171" s="161"/>
      <c r="J171" s="162">
        <f>BK171</f>
        <v>0</v>
      </c>
      <c r="K171" s="12"/>
      <c r="L171" s="158"/>
      <c r="M171" s="163"/>
      <c r="N171" s="164"/>
      <c r="O171" s="164"/>
      <c r="P171" s="165">
        <f>P172+P194+P215+P218+P228+P244</f>
        <v>0</v>
      </c>
      <c r="Q171" s="164"/>
      <c r="R171" s="165">
        <f>R172+R194+R215+R218+R228+R244</f>
        <v>5.9518577800000001</v>
      </c>
      <c r="S171" s="164"/>
      <c r="T171" s="166">
        <f>T172+T194+T215+T218+T228+T244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59" t="s">
        <v>85</v>
      </c>
      <c r="AT171" s="167" t="s">
        <v>74</v>
      </c>
      <c r="AU171" s="167" t="s">
        <v>75</v>
      </c>
      <c r="AY171" s="159" t="s">
        <v>155</v>
      </c>
      <c r="BK171" s="168">
        <f>BK172+BK194+BK215+BK218+BK228+BK244</f>
        <v>0</v>
      </c>
    </row>
    <row r="172" s="12" customFormat="1" ht="22.8" customHeight="1">
      <c r="A172" s="12"/>
      <c r="B172" s="158"/>
      <c r="C172" s="12"/>
      <c r="D172" s="159" t="s">
        <v>74</v>
      </c>
      <c r="E172" s="169" t="s">
        <v>183</v>
      </c>
      <c r="F172" s="169" t="s">
        <v>184</v>
      </c>
      <c r="G172" s="12"/>
      <c r="H172" s="12"/>
      <c r="I172" s="161"/>
      <c r="J172" s="170">
        <f>BK172</f>
        <v>0</v>
      </c>
      <c r="K172" s="12"/>
      <c r="L172" s="158"/>
      <c r="M172" s="163"/>
      <c r="N172" s="164"/>
      <c r="O172" s="164"/>
      <c r="P172" s="165">
        <f>SUM(P173:P193)</f>
        <v>0</v>
      </c>
      <c r="Q172" s="164"/>
      <c r="R172" s="165">
        <f>SUM(R173:R193)</f>
        <v>3.7915354999999997</v>
      </c>
      <c r="S172" s="164"/>
      <c r="T172" s="166">
        <f>SUM(T173:T193)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59" t="s">
        <v>85</v>
      </c>
      <c r="AT172" s="167" t="s">
        <v>74</v>
      </c>
      <c r="AU172" s="167" t="s">
        <v>83</v>
      </c>
      <c r="AY172" s="159" t="s">
        <v>155</v>
      </c>
      <c r="BK172" s="168">
        <f>SUM(BK173:BK193)</f>
        <v>0</v>
      </c>
    </row>
    <row r="173" s="2" customFormat="1" ht="24.15" customHeight="1">
      <c r="A173" s="38"/>
      <c r="B173" s="171"/>
      <c r="C173" s="172" t="s">
        <v>210</v>
      </c>
      <c r="D173" s="172" t="s">
        <v>158</v>
      </c>
      <c r="E173" s="173" t="s">
        <v>291</v>
      </c>
      <c r="F173" s="174" t="s">
        <v>292</v>
      </c>
      <c r="G173" s="175" t="s">
        <v>188</v>
      </c>
      <c r="H173" s="176">
        <v>204.09999999999999</v>
      </c>
      <c r="I173" s="177"/>
      <c r="J173" s="178">
        <f>ROUND(I173*H173,2)</f>
        <v>0</v>
      </c>
      <c r="K173" s="174" t="s">
        <v>162</v>
      </c>
      <c r="L173" s="39"/>
      <c r="M173" s="179" t="s">
        <v>1</v>
      </c>
      <c r="N173" s="180" t="s">
        <v>40</v>
      </c>
      <c r="O173" s="77"/>
      <c r="P173" s="181">
        <f>O173*H173</f>
        <v>0</v>
      </c>
      <c r="Q173" s="181">
        <v>0</v>
      </c>
      <c r="R173" s="181">
        <f>Q173*H173</f>
        <v>0</v>
      </c>
      <c r="S173" s="181">
        <v>0</v>
      </c>
      <c r="T173" s="182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83" t="s">
        <v>189</v>
      </c>
      <c r="AT173" s="183" t="s">
        <v>158</v>
      </c>
      <c r="AU173" s="183" t="s">
        <v>85</v>
      </c>
      <c r="AY173" s="18" t="s">
        <v>155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18" t="s">
        <v>83</v>
      </c>
      <c r="BK173" s="184">
        <f>ROUND(I173*H173,2)</f>
        <v>0</v>
      </c>
      <c r="BL173" s="18" t="s">
        <v>189</v>
      </c>
      <c r="BM173" s="183" t="s">
        <v>713</v>
      </c>
    </row>
    <row r="174" s="2" customFormat="1">
      <c r="A174" s="38"/>
      <c r="B174" s="39"/>
      <c r="C174" s="38"/>
      <c r="D174" s="185" t="s">
        <v>165</v>
      </c>
      <c r="E174" s="38"/>
      <c r="F174" s="186" t="s">
        <v>294</v>
      </c>
      <c r="G174" s="38"/>
      <c r="H174" s="38"/>
      <c r="I174" s="187"/>
      <c r="J174" s="38"/>
      <c r="K174" s="38"/>
      <c r="L174" s="39"/>
      <c r="M174" s="188"/>
      <c r="N174" s="189"/>
      <c r="O174" s="77"/>
      <c r="P174" s="77"/>
      <c r="Q174" s="77"/>
      <c r="R174" s="77"/>
      <c r="S174" s="77"/>
      <c r="T174" s="7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8" t="s">
        <v>165</v>
      </c>
      <c r="AU174" s="18" t="s">
        <v>85</v>
      </c>
    </row>
    <row r="175" s="2" customFormat="1" ht="16.5" customHeight="1">
      <c r="A175" s="38"/>
      <c r="B175" s="171"/>
      <c r="C175" s="218" t="s">
        <v>218</v>
      </c>
      <c r="D175" s="218" t="s">
        <v>244</v>
      </c>
      <c r="E175" s="219" t="s">
        <v>296</v>
      </c>
      <c r="F175" s="220" t="s">
        <v>297</v>
      </c>
      <c r="G175" s="221" t="s">
        <v>161</v>
      </c>
      <c r="H175" s="222">
        <v>0.065000000000000002</v>
      </c>
      <c r="I175" s="223"/>
      <c r="J175" s="224">
        <f>ROUND(I175*H175,2)</f>
        <v>0</v>
      </c>
      <c r="K175" s="220" t="s">
        <v>178</v>
      </c>
      <c r="L175" s="225"/>
      <c r="M175" s="226" t="s">
        <v>1</v>
      </c>
      <c r="N175" s="227" t="s">
        <v>40</v>
      </c>
      <c r="O175" s="77"/>
      <c r="P175" s="181">
        <f>O175*H175</f>
        <v>0</v>
      </c>
      <c r="Q175" s="181">
        <v>1</v>
      </c>
      <c r="R175" s="181">
        <f>Q175*H175</f>
        <v>0.065000000000000002</v>
      </c>
      <c r="S175" s="181">
        <v>0</v>
      </c>
      <c r="T175" s="182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183" t="s">
        <v>298</v>
      </c>
      <c r="AT175" s="183" t="s">
        <v>244</v>
      </c>
      <c r="AU175" s="183" t="s">
        <v>85</v>
      </c>
      <c r="AY175" s="18" t="s">
        <v>155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18" t="s">
        <v>83</v>
      </c>
      <c r="BK175" s="184">
        <f>ROUND(I175*H175,2)</f>
        <v>0</v>
      </c>
      <c r="BL175" s="18" t="s">
        <v>189</v>
      </c>
      <c r="BM175" s="183" t="s">
        <v>714</v>
      </c>
    </row>
    <row r="176" s="13" customFormat="1">
      <c r="A176" s="13"/>
      <c r="B176" s="190"/>
      <c r="C176" s="13"/>
      <c r="D176" s="191" t="s">
        <v>192</v>
      </c>
      <c r="E176" s="13"/>
      <c r="F176" s="193" t="s">
        <v>715</v>
      </c>
      <c r="G176" s="13"/>
      <c r="H176" s="194">
        <v>0.065000000000000002</v>
      </c>
      <c r="I176" s="195"/>
      <c r="J176" s="13"/>
      <c r="K176" s="13"/>
      <c r="L176" s="190"/>
      <c r="M176" s="196"/>
      <c r="N176" s="197"/>
      <c r="O176" s="197"/>
      <c r="P176" s="197"/>
      <c r="Q176" s="197"/>
      <c r="R176" s="197"/>
      <c r="S176" s="197"/>
      <c r="T176" s="19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92" t="s">
        <v>192</v>
      </c>
      <c r="AU176" s="192" t="s">
        <v>85</v>
      </c>
      <c r="AV176" s="13" t="s">
        <v>85</v>
      </c>
      <c r="AW176" s="13" t="s">
        <v>3</v>
      </c>
      <c r="AX176" s="13" t="s">
        <v>83</v>
      </c>
      <c r="AY176" s="192" t="s">
        <v>155</v>
      </c>
    </row>
    <row r="177" s="2" customFormat="1" ht="24.15" customHeight="1">
      <c r="A177" s="38"/>
      <c r="B177" s="171"/>
      <c r="C177" s="172" t="s">
        <v>225</v>
      </c>
      <c r="D177" s="172" t="s">
        <v>158</v>
      </c>
      <c r="E177" s="173" t="s">
        <v>301</v>
      </c>
      <c r="F177" s="174" t="s">
        <v>302</v>
      </c>
      <c r="G177" s="175" t="s">
        <v>188</v>
      </c>
      <c r="H177" s="176">
        <v>184</v>
      </c>
      <c r="I177" s="177"/>
      <c r="J177" s="178">
        <f>ROUND(I177*H177,2)</f>
        <v>0</v>
      </c>
      <c r="K177" s="174" t="s">
        <v>162</v>
      </c>
      <c r="L177" s="39"/>
      <c r="M177" s="179" t="s">
        <v>1</v>
      </c>
      <c r="N177" s="180" t="s">
        <v>40</v>
      </c>
      <c r="O177" s="77"/>
      <c r="P177" s="181">
        <f>O177*H177</f>
        <v>0</v>
      </c>
      <c r="Q177" s="181">
        <v>0.00088000000000000003</v>
      </c>
      <c r="R177" s="181">
        <f>Q177*H177</f>
        <v>0.16192000000000001</v>
      </c>
      <c r="S177" s="181">
        <v>0</v>
      </c>
      <c r="T177" s="182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83" t="s">
        <v>189</v>
      </c>
      <c r="AT177" s="183" t="s">
        <v>158</v>
      </c>
      <c r="AU177" s="183" t="s">
        <v>85</v>
      </c>
      <c r="AY177" s="18" t="s">
        <v>155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8" t="s">
        <v>83</v>
      </c>
      <c r="BK177" s="184">
        <f>ROUND(I177*H177,2)</f>
        <v>0</v>
      </c>
      <c r="BL177" s="18" t="s">
        <v>189</v>
      </c>
      <c r="BM177" s="183" t="s">
        <v>303</v>
      </c>
    </row>
    <row r="178" s="2" customFormat="1">
      <c r="A178" s="38"/>
      <c r="B178" s="39"/>
      <c r="C178" s="38"/>
      <c r="D178" s="185" t="s">
        <v>165</v>
      </c>
      <c r="E178" s="38"/>
      <c r="F178" s="186" t="s">
        <v>304</v>
      </c>
      <c r="G178" s="38"/>
      <c r="H178" s="38"/>
      <c r="I178" s="187"/>
      <c r="J178" s="38"/>
      <c r="K178" s="38"/>
      <c r="L178" s="39"/>
      <c r="M178" s="188"/>
      <c r="N178" s="189"/>
      <c r="O178" s="77"/>
      <c r="P178" s="77"/>
      <c r="Q178" s="77"/>
      <c r="R178" s="77"/>
      <c r="S178" s="77"/>
      <c r="T178" s="78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8" t="s">
        <v>165</v>
      </c>
      <c r="AU178" s="18" t="s">
        <v>85</v>
      </c>
    </row>
    <row r="179" s="13" customFormat="1">
      <c r="A179" s="13"/>
      <c r="B179" s="190"/>
      <c r="C179" s="13"/>
      <c r="D179" s="191" t="s">
        <v>192</v>
      </c>
      <c r="E179" s="192" t="s">
        <v>1</v>
      </c>
      <c r="F179" s="193" t="s">
        <v>716</v>
      </c>
      <c r="G179" s="13"/>
      <c r="H179" s="194">
        <v>184</v>
      </c>
      <c r="I179" s="195"/>
      <c r="J179" s="13"/>
      <c r="K179" s="13"/>
      <c r="L179" s="190"/>
      <c r="M179" s="196"/>
      <c r="N179" s="197"/>
      <c r="O179" s="197"/>
      <c r="P179" s="197"/>
      <c r="Q179" s="197"/>
      <c r="R179" s="197"/>
      <c r="S179" s="197"/>
      <c r="T179" s="19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92" t="s">
        <v>192</v>
      </c>
      <c r="AU179" s="192" t="s">
        <v>85</v>
      </c>
      <c r="AV179" s="13" t="s">
        <v>85</v>
      </c>
      <c r="AW179" s="13" t="s">
        <v>31</v>
      </c>
      <c r="AX179" s="13" t="s">
        <v>83</v>
      </c>
      <c r="AY179" s="192" t="s">
        <v>155</v>
      </c>
    </row>
    <row r="180" s="2" customFormat="1" ht="37.8" customHeight="1">
      <c r="A180" s="38"/>
      <c r="B180" s="171"/>
      <c r="C180" s="218" t="s">
        <v>231</v>
      </c>
      <c r="D180" s="218" t="s">
        <v>244</v>
      </c>
      <c r="E180" s="219" t="s">
        <v>308</v>
      </c>
      <c r="F180" s="220" t="s">
        <v>309</v>
      </c>
      <c r="G180" s="221" t="s">
        <v>188</v>
      </c>
      <c r="H180" s="222">
        <v>230</v>
      </c>
      <c r="I180" s="223"/>
      <c r="J180" s="224">
        <f>ROUND(I180*H180,2)</f>
        <v>0</v>
      </c>
      <c r="K180" s="220" t="s">
        <v>162</v>
      </c>
      <c r="L180" s="225"/>
      <c r="M180" s="226" t="s">
        <v>1</v>
      </c>
      <c r="N180" s="227" t="s">
        <v>40</v>
      </c>
      <c r="O180" s="77"/>
      <c r="P180" s="181">
        <f>O180*H180</f>
        <v>0</v>
      </c>
      <c r="Q180" s="181">
        <v>0.0047999999999999996</v>
      </c>
      <c r="R180" s="181">
        <f>Q180*H180</f>
        <v>1.1039999999999999</v>
      </c>
      <c r="S180" s="181">
        <v>0</v>
      </c>
      <c r="T180" s="182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83" t="s">
        <v>298</v>
      </c>
      <c r="AT180" s="183" t="s">
        <v>244</v>
      </c>
      <c r="AU180" s="183" t="s">
        <v>85</v>
      </c>
      <c r="AY180" s="18" t="s">
        <v>155</v>
      </c>
      <c r="BE180" s="184">
        <f>IF(N180="základní",J180,0)</f>
        <v>0</v>
      </c>
      <c r="BF180" s="184">
        <f>IF(N180="snížená",J180,0)</f>
        <v>0</v>
      </c>
      <c r="BG180" s="184">
        <f>IF(N180="zákl. přenesená",J180,0)</f>
        <v>0</v>
      </c>
      <c r="BH180" s="184">
        <f>IF(N180="sníž. přenesená",J180,0)</f>
        <v>0</v>
      </c>
      <c r="BI180" s="184">
        <f>IF(N180="nulová",J180,0)</f>
        <v>0</v>
      </c>
      <c r="BJ180" s="18" t="s">
        <v>83</v>
      </c>
      <c r="BK180" s="184">
        <f>ROUND(I180*H180,2)</f>
        <v>0</v>
      </c>
      <c r="BL180" s="18" t="s">
        <v>189</v>
      </c>
      <c r="BM180" s="183" t="s">
        <v>310</v>
      </c>
    </row>
    <row r="181" s="13" customFormat="1">
      <c r="A181" s="13"/>
      <c r="B181" s="190"/>
      <c r="C181" s="13"/>
      <c r="D181" s="191" t="s">
        <v>192</v>
      </c>
      <c r="E181" s="13"/>
      <c r="F181" s="193" t="s">
        <v>717</v>
      </c>
      <c r="G181" s="13"/>
      <c r="H181" s="194">
        <v>230</v>
      </c>
      <c r="I181" s="195"/>
      <c r="J181" s="13"/>
      <c r="K181" s="13"/>
      <c r="L181" s="190"/>
      <c r="M181" s="196"/>
      <c r="N181" s="197"/>
      <c r="O181" s="197"/>
      <c r="P181" s="197"/>
      <c r="Q181" s="197"/>
      <c r="R181" s="197"/>
      <c r="S181" s="197"/>
      <c r="T181" s="19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92" t="s">
        <v>192</v>
      </c>
      <c r="AU181" s="192" t="s">
        <v>85</v>
      </c>
      <c r="AV181" s="13" t="s">
        <v>85</v>
      </c>
      <c r="AW181" s="13" t="s">
        <v>3</v>
      </c>
      <c r="AX181" s="13" t="s">
        <v>83</v>
      </c>
      <c r="AY181" s="192" t="s">
        <v>155</v>
      </c>
    </row>
    <row r="182" s="2" customFormat="1" ht="24.15" customHeight="1">
      <c r="A182" s="38"/>
      <c r="B182" s="171"/>
      <c r="C182" s="172" t="s">
        <v>8</v>
      </c>
      <c r="D182" s="172" t="s">
        <v>158</v>
      </c>
      <c r="E182" s="173" t="s">
        <v>301</v>
      </c>
      <c r="F182" s="174" t="s">
        <v>302</v>
      </c>
      <c r="G182" s="175" t="s">
        <v>188</v>
      </c>
      <c r="H182" s="176">
        <v>184</v>
      </c>
      <c r="I182" s="177"/>
      <c r="J182" s="178">
        <f>ROUND(I182*H182,2)</f>
        <v>0</v>
      </c>
      <c r="K182" s="174" t="s">
        <v>162</v>
      </c>
      <c r="L182" s="39"/>
      <c r="M182" s="179" t="s">
        <v>1</v>
      </c>
      <c r="N182" s="180" t="s">
        <v>40</v>
      </c>
      <c r="O182" s="77"/>
      <c r="P182" s="181">
        <f>O182*H182</f>
        <v>0</v>
      </c>
      <c r="Q182" s="181">
        <v>0.00088000000000000003</v>
      </c>
      <c r="R182" s="181">
        <f>Q182*H182</f>
        <v>0.16192000000000001</v>
      </c>
      <c r="S182" s="181">
        <v>0</v>
      </c>
      <c r="T182" s="182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183" t="s">
        <v>189</v>
      </c>
      <c r="AT182" s="183" t="s">
        <v>158</v>
      </c>
      <c r="AU182" s="183" t="s">
        <v>85</v>
      </c>
      <c r="AY182" s="18" t="s">
        <v>155</v>
      </c>
      <c r="BE182" s="184">
        <f>IF(N182="základní",J182,0)</f>
        <v>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18" t="s">
        <v>83</v>
      </c>
      <c r="BK182" s="184">
        <f>ROUND(I182*H182,2)</f>
        <v>0</v>
      </c>
      <c r="BL182" s="18" t="s">
        <v>189</v>
      </c>
      <c r="BM182" s="183" t="s">
        <v>312</v>
      </c>
    </row>
    <row r="183" s="2" customFormat="1">
      <c r="A183" s="38"/>
      <c r="B183" s="39"/>
      <c r="C183" s="38"/>
      <c r="D183" s="185" t="s">
        <v>165</v>
      </c>
      <c r="E183" s="38"/>
      <c r="F183" s="186" t="s">
        <v>304</v>
      </c>
      <c r="G183" s="38"/>
      <c r="H183" s="38"/>
      <c r="I183" s="187"/>
      <c r="J183" s="38"/>
      <c r="K183" s="38"/>
      <c r="L183" s="39"/>
      <c r="M183" s="188"/>
      <c r="N183" s="189"/>
      <c r="O183" s="77"/>
      <c r="P183" s="77"/>
      <c r="Q183" s="77"/>
      <c r="R183" s="77"/>
      <c r="S183" s="77"/>
      <c r="T183" s="78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8" t="s">
        <v>165</v>
      </c>
      <c r="AU183" s="18" t="s">
        <v>85</v>
      </c>
    </row>
    <row r="184" s="13" customFormat="1">
      <c r="A184" s="13"/>
      <c r="B184" s="190"/>
      <c r="C184" s="13"/>
      <c r="D184" s="191" t="s">
        <v>192</v>
      </c>
      <c r="E184" s="192" t="s">
        <v>1</v>
      </c>
      <c r="F184" s="193" t="s">
        <v>716</v>
      </c>
      <c r="G184" s="13"/>
      <c r="H184" s="194">
        <v>184</v>
      </c>
      <c r="I184" s="195"/>
      <c r="J184" s="13"/>
      <c r="K184" s="13"/>
      <c r="L184" s="190"/>
      <c r="M184" s="196"/>
      <c r="N184" s="197"/>
      <c r="O184" s="197"/>
      <c r="P184" s="197"/>
      <c r="Q184" s="197"/>
      <c r="R184" s="197"/>
      <c r="S184" s="197"/>
      <c r="T184" s="19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92" t="s">
        <v>192</v>
      </c>
      <c r="AU184" s="192" t="s">
        <v>85</v>
      </c>
      <c r="AV184" s="13" t="s">
        <v>85</v>
      </c>
      <c r="AW184" s="13" t="s">
        <v>31</v>
      </c>
      <c r="AX184" s="13" t="s">
        <v>83</v>
      </c>
      <c r="AY184" s="192" t="s">
        <v>155</v>
      </c>
    </row>
    <row r="185" s="2" customFormat="1" ht="24.15" customHeight="1">
      <c r="A185" s="38"/>
      <c r="B185" s="171"/>
      <c r="C185" s="218" t="s">
        <v>239</v>
      </c>
      <c r="D185" s="218" t="s">
        <v>244</v>
      </c>
      <c r="E185" s="219" t="s">
        <v>313</v>
      </c>
      <c r="F185" s="220" t="s">
        <v>314</v>
      </c>
      <c r="G185" s="221" t="s">
        <v>188</v>
      </c>
      <c r="H185" s="222">
        <v>230</v>
      </c>
      <c r="I185" s="223"/>
      <c r="J185" s="224">
        <f>ROUND(I185*H185,2)</f>
        <v>0</v>
      </c>
      <c r="K185" s="220" t="s">
        <v>1</v>
      </c>
      <c r="L185" s="225"/>
      <c r="M185" s="226" t="s">
        <v>1</v>
      </c>
      <c r="N185" s="227" t="s">
        <v>40</v>
      </c>
      <c r="O185" s="77"/>
      <c r="P185" s="181">
        <f>O185*H185</f>
        <v>0</v>
      </c>
      <c r="Q185" s="181">
        <v>0.0040000000000000001</v>
      </c>
      <c r="R185" s="181">
        <f>Q185*H185</f>
        <v>0.92000000000000004</v>
      </c>
      <c r="S185" s="181">
        <v>0</v>
      </c>
      <c r="T185" s="182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183" t="s">
        <v>298</v>
      </c>
      <c r="AT185" s="183" t="s">
        <v>244</v>
      </c>
      <c r="AU185" s="183" t="s">
        <v>85</v>
      </c>
      <c r="AY185" s="18" t="s">
        <v>155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18" t="s">
        <v>83</v>
      </c>
      <c r="BK185" s="184">
        <f>ROUND(I185*H185,2)</f>
        <v>0</v>
      </c>
      <c r="BL185" s="18" t="s">
        <v>189</v>
      </c>
      <c r="BM185" s="183" t="s">
        <v>315</v>
      </c>
    </row>
    <row r="186" s="13" customFormat="1">
      <c r="A186" s="13"/>
      <c r="B186" s="190"/>
      <c r="C186" s="13"/>
      <c r="D186" s="191" t="s">
        <v>192</v>
      </c>
      <c r="E186" s="13"/>
      <c r="F186" s="193" t="s">
        <v>717</v>
      </c>
      <c r="G186" s="13"/>
      <c r="H186" s="194">
        <v>230</v>
      </c>
      <c r="I186" s="195"/>
      <c r="J186" s="13"/>
      <c r="K186" s="13"/>
      <c r="L186" s="190"/>
      <c r="M186" s="196"/>
      <c r="N186" s="197"/>
      <c r="O186" s="197"/>
      <c r="P186" s="197"/>
      <c r="Q186" s="197"/>
      <c r="R186" s="197"/>
      <c r="S186" s="197"/>
      <c r="T186" s="19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92" t="s">
        <v>192</v>
      </c>
      <c r="AU186" s="192" t="s">
        <v>85</v>
      </c>
      <c r="AV186" s="13" t="s">
        <v>85</v>
      </c>
      <c r="AW186" s="13" t="s">
        <v>3</v>
      </c>
      <c r="AX186" s="13" t="s">
        <v>83</v>
      </c>
      <c r="AY186" s="192" t="s">
        <v>155</v>
      </c>
    </row>
    <row r="187" s="2" customFormat="1" ht="24.15" customHeight="1">
      <c r="A187" s="38"/>
      <c r="B187" s="171"/>
      <c r="C187" s="172" t="s">
        <v>248</v>
      </c>
      <c r="D187" s="172" t="s">
        <v>158</v>
      </c>
      <c r="E187" s="173" t="s">
        <v>301</v>
      </c>
      <c r="F187" s="174" t="s">
        <v>302</v>
      </c>
      <c r="G187" s="175" t="s">
        <v>188</v>
      </c>
      <c r="H187" s="176">
        <v>204.09999999999999</v>
      </c>
      <c r="I187" s="177"/>
      <c r="J187" s="178">
        <f>ROUND(I187*H187,2)</f>
        <v>0</v>
      </c>
      <c r="K187" s="174" t="s">
        <v>162</v>
      </c>
      <c r="L187" s="39"/>
      <c r="M187" s="179" t="s">
        <v>1</v>
      </c>
      <c r="N187" s="180" t="s">
        <v>40</v>
      </c>
      <c r="O187" s="77"/>
      <c r="P187" s="181">
        <f>O187*H187</f>
        <v>0</v>
      </c>
      <c r="Q187" s="181">
        <v>0.00088000000000000003</v>
      </c>
      <c r="R187" s="181">
        <f>Q187*H187</f>
        <v>0.17960799999999999</v>
      </c>
      <c r="S187" s="181">
        <v>0</v>
      </c>
      <c r="T187" s="182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183" t="s">
        <v>189</v>
      </c>
      <c r="AT187" s="183" t="s">
        <v>158</v>
      </c>
      <c r="AU187" s="183" t="s">
        <v>85</v>
      </c>
      <c r="AY187" s="18" t="s">
        <v>155</v>
      </c>
      <c r="BE187" s="184">
        <f>IF(N187="základní",J187,0)</f>
        <v>0</v>
      </c>
      <c r="BF187" s="184">
        <f>IF(N187="snížená",J187,0)</f>
        <v>0</v>
      </c>
      <c r="BG187" s="184">
        <f>IF(N187="zákl. přenesená",J187,0)</f>
        <v>0</v>
      </c>
      <c r="BH187" s="184">
        <f>IF(N187="sníž. přenesená",J187,0)</f>
        <v>0</v>
      </c>
      <c r="BI187" s="184">
        <f>IF(N187="nulová",J187,0)</f>
        <v>0</v>
      </c>
      <c r="BJ187" s="18" t="s">
        <v>83</v>
      </c>
      <c r="BK187" s="184">
        <f>ROUND(I187*H187,2)</f>
        <v>0</v>
      </c>
      <c r="BL187" s="18" t="s">
        <v>189</v>
      </c>
      <c r="BM187" s="183" t="s">
        <v>317</v>
      </c>
    </row>
    <row r="188" s="2" customFormat="1">
      <c r="A188" s="38"/>
      <c r="B188" s="39"/>
      <c r="C188" s="38"/>
      <c r="D188" s="185" t="s">
        <v>165</v>
      </c>
      <c r="E188" s="38"/>
      <c r="F188" s="186" t="s">
        <v>304</v>
      </c>
      <c r="G188" s="38"/>
      <c r="H188" s="38"/>
      <c r="I188" s="187"/>
      <c r="J188" s="38"/>
      <c r="K188" s="38"/>
      <c r="L188" s="39"/>
      <c r="M188" s="188"/>
      <c r="N188" s="189"/>
      <c r="O188" s="77"/>
      <c r="P188" s="77"/>
      <c r="Q188" s="77"/>
      <c r="R188" s="77"/>
      <c r="S188" s="77"/>
      <c r="T188" s="78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8" t="s">
        <v>165</v>
      </c>
      <c r="AU188" s="18" t="s">
        <v>85</v>
      </c>
    </row>
    <row r="189" s="13" customFormat="1">
      <c r="A189" s="13"/>
      <c r="B189" s="190"/>
      <c r="C189" s="13"/>
      <c r="D189" s="191" t="s">
        <v>192</v>
      </c>
      <c r="E189" s="192" t="s">
        <v>1</v>
      </c>
      <c r="F189" s="193" t="s">
        <v>718</v>
      </c>
      <c r="G189" s="13"/>
      <c r="H189" s="194">
        <v>204.09999999999999</v>
      </c>
      <c r="I189" s="195"/>
      <c r="J189" s="13"/>
      <c r="K189" s="13"/>
      <c r="L189" s="190"/>
      <c r="M189" s="196"/>
      <c r="N189" s="197"/>
      <c r="O189" s="197"/>
      <c r="P189" s="197"/>
      <c r="Q189" s="197"/>
      <c r="R189" s="197"/>
      <c r="S189" s="197"/>
      <c r="T189" s="19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92" t="s">
        <v>192</v>
      </c>
      <c r="AU189" s="192" t="s">
        <v>85</v>
      </c>
      <c r="AV189" s="13" t="s">
        <v>85</v>
      </c>
      <c r="AW189" s="13" t="s">
        <v>31</v>
      </c>
      <c r="AX189" s="13" t="s">
        <v>83</v>
      </c>
      <c r="AY189" s="192" t="s">
        <v>155</v>
      </c>
    </row>
    <row r="190" s="2" customFormat="1" ht="24.15" customHeight="1">
      <c r="A190" s="38"/>
      <c r="B190" s="171"/>
      <c r="C190" s="218" t="s">
        <v>322</v>
      </c>
      <c r="D190" s="218" t="s">
        <v>244</v>
      </c>
      <c r="E190" s="219" t="s">
        <v>318</v>
      </c>
      <c r="F190" s="220" t="s">
        <v>319</v>
      </c>
      <c r="G190" s="221" t="s">
        <v>188</v>
      </c>
      <c r="H190" s="222">
        <v>255.125</v>
      </c>
      <c r="I190" s="223"/>
      <c r="J190" s="224">
        <f>ROUND(I190*H190,2)</f>
        <v>0</v>
      </c>
      <c r="K190" s="220" t="s">
        <v>1</v>
      </c>
      <c r="L190" s="225"/>
      <c r="M190" s="226" t="s">
        <v>1</v>
      </c>
      <c r="N190" s="227" t="s">
        <v>40</v>
      </c>
      <c r="O190" s="77"/>
      <c r="P190" s="181">
        <f>O190*H190</f>
        <v>0</v>
      </c>
      <c r="Q190" s="181">
        <v>0.0047000000000000002</v>
      </c>
      <c r="R190" s="181">
        <f>Q190*H190</f>
        <v>1.1990875000000001</v>
      </c>
      <c r="S190" s="181">
        <v>0</v>
      </c>
      <c r="T190" s="182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183" t="s">
        <v>298</v>
      </c>
      <c r="AT190" s="183" t="s">
        <v>244</v>
      </c>
      <c r="AU190" s="183" t="s">
        <v>85</v>
      </c>
      <c r="AY190" s="18" t="s">
        <v>155</v>
      </c>
      <c r="BE190" s="184">
        <f>IF(N190="základní",J190,0)</f>
        <v>0</v>
      </c>
      <c r="BF190" s="184">
        <f>IF(N190="snížená",J190,0)</f>
        <v>0</v>
      </c>
      <c r="BG190" s="184">
        <f>IF(N190="zákl. přenesená",J190,0)</f>
        <v>0</v>
      </c>
      <c r="BH190" s="184">
        <f>IF(N190="sníž. přenesená",J190,0)</f>
        <v>0</v>
      </c>
      <c r="BI190" s="184">
        <f>IF(N190="nulová",J190,0)</f>
        <v>0</v>
      </c>
      <c r="BJ190" s="18" t="s">
        <v>83</v>
      </c>
      <c r="BK190" s="184">
        <f>ROUND(I190*H190,2)</f>
        <v>0</v>
      </c>
      <c r="BL190" s="18" t="s">
        <v>189</v>
      </c>
      <c r="BM190" s="183" t="s">
        <v>320</v>
      </c>
    </row>
    <row r="191" s="13" customFormat="1">
      <c r="A191" s="13"/>
      <c r="B191" s="190"/>
      <c r="C191" s="13"/>
      <c r="D191" s="191" t="s">
        <v>192</v>
      </c>
      <c r="E191" s="13"/>
      <c r="F191" s="193" t="s">
        <v>719</v>
      </c>
      <c r="G191" s="13"/>
      <c r="H191" s="194">
        <v>255.125</v>
      </c>
      <c r="I191" s="195"/>
      <c r="J191" s="13"/>
      <c r="K191" s="13"/>
      <c r="L191" s="190"/>
      <c r="M191" s="196"/>
      <c r="N191" s="197"/>
      <c r="O191" s="197"/>
      <c r="P191" s="197"/>
      <c r="Q191" s="197"/>
      <c r="R191" s="197"/>
      <c r="S191" s="197"/>
      <c r="T191" s="19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92" t="s">
        <v>192</v>
      </c>
      <c r="AU191" s="192" t="s">
        <v>85</v>
      </c>
      <c r="AV191" s="13" t="s">
        <v>85</v>
      </c>
      <c r="AW191" s="13" t="s">
        <v>3</v>
      </c>
      <c r="AX191" s="13" t="s">
        <v>83</v>
      </c>
      <c r="AY191" s="192" t="s">
        <v>155</v>
      </c>
    </row>
    <row r="192" s="2" customFormat="1" ht="24.15" customHeight="1">
      <c r="A192" s="38"/>
      <c r="B192" s="171"/>
      <c r="C192" s="172" t="s">
        <v>189</v>
      </c>
      <c r="D192" s="172" t="s">
        <v>158</v>
      </c>
      <c r="E192" s="173" t="s">
        <v>323</v>
      </c>
      <c r="F192" s="174" t="s">
        <v>324</v>
      </c>
      <c r="G192" s="175" t="s">
        <v>161</v>
      </c>
      <c r="H192" s="176">
        <v>3.7919999999999998</v>
      </c>
      <c r="I192" s="177"/>
      <c r="J192" s="178">
        <f>ROUND(I192*H192,2)</f>
        <v>0</v>
      </c>
      <c r="K192" s="174" t="s">
        <v>162</v>
      </c>
      <c r="L192" s="39"/>
      <c r="M192" s="179" t="s">
        <v>1</v>
      </c>
      <c r="N192" s="180" t="s">
        <v>40</v>
      </c>
      <c r="O192" s="77"/>
      <c r="P192" s="181">
        <f>O192*H192</f>
        <v>0</v>
      </c>
      <c r="Q192" s="181">
        <v>0</v>
      </c>
      <c r="R192" s="181">
        <f>Q192*H192</f>
        <v>0</v>
      </c>
      <c r="S192" s="181">
        <v>0</v>
      </c>
      <c r="T192" s="182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183" t="s">
        <v>189</v>
      </c>
      <c r="AT192" s="183" t="s">
        <v>158</v>
      </c>
      <c r="AU192" s="183" t="s">
        <v>85</v>
      </c>
      <c r="AY192" s="18" t="s">
        <v>155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18" t="s">
        <v>83</v>
      </c>
      <c r="BK192" s="184">
        <f>ROUND(I192*H192,2)</f>
        <v>0</v>
      </c>
      <c r="BL192" s="18" t="s">
        <v>189</v>
      </c>
      <c r="BM192" s="183" t="s">
        <v>325</v>
      </c>
    </row>
    <row r="193" s="2" customFormat="1">
      <c r="A193" s="38"/>
      <c r="B193" s="39"/>
      <c r="C193" s="38"/>
      <c r="D193" s="185" t="s">
        <v>165</v>
      </c>
      <c r="E193" s="38"/>
      <c r="F193" s="186" t="s">
        <v>326</v>
      </c>
      <c r="G193" s="38"/>
      <c r="H193" s="38"/>
      <c r="I193" s="187"/>
      <c r="J193" s="38"/>
      <c r="K193" s="38"/>
      <c r="L193" s="39"/>
      <c r="M193" s="188"/>
      <c r="N193" s="189"/>
      <c r="O193" s="77"/>
      <c r="P193" s="77"/>
      <c r="Q193" s="77"/>
      <c r="R193" s="77"/>
      <c r="S193" s="77"/>
      <c r="T193" s="78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8" t="s">
        <v>165</v>
      </c>
      <c r="AU193" s="18" t="s">
        <v>85</v>
      </c>
    </row>
    <row r="194" s="12" customFormat="1" ht="22.8" customHeight="1">
      <c r="A194" s="12"/>
      <c r="B194" s="158"/>
      <c r="C194" s="12"/>
      <c r="D194" s="159" t="s">
        <v>74</v>
      </c>
      <c r="E194" s="169" t="s">
        <v>201</v>
      </c>
      <c r="F194" s="169" t="s">
        <v>202</v>
      </c>
      <c r="G194" s="12"/>
      <c r="H194" s="12"/>
      <c r="I194" s="161"/>
      <c r="J194" s="170">
        <f>BK194</f>
        <v>0</v>
      </c>
      <c r="K194" s="12"/>
      <c r="L194" s="158"/>
      <c r="M194" s="163"/>
      <c r="N194" s="164"/>
      <c r="O194" s="164"/>
      <c r="P194" s="165">
        <f>SUM(P195:P214)</f>
        <v>0</v>
      </c>
      <c r="Q194" s="164"/>
      <c r="R194" s="165">
        <f>SUM(R195:R214)</f>
        <v>1.77150728</v>
      </c>
      <c r="S194" s="164"/>
      <c r="T194" s="166">
        <f>SUM(T195:T214)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59" t="s">
        <v>85</v>
      </c>
      <c r="AT194" s="167" t="s">
        <v>74</v>
      </c>
      <c r="AU194" s="167" t="s">
        <v>83</v>
      </c>
      <c r="AY194" s="159" t="s">
        <v>155</v>
      </c>
      <c r="BK194" s="168">
        <f>SUM(BK195:BK214)</f>
        <v>0</v>
      </c>
    </row>
    <row r="195" s="2" customFormat="1" ht="37.8" customHeight="1">
      <c r="A195" s="38"/>
      <c r="B195" s="171"/>
      <c r="C195" s="172" t="s">
        <v>331</v>
      </c>
      <c r="D195" s="172" t="s">
        <v>158</v>
      </c>
      <c r="E195" s="173" t="s">
        <v>327</v>
      </c>
      <c r="F195" s="174" t="s">
        <v>328</v>
      </c>
      <c r="G195" s="175" t="s">
        <v>188</v>
      </c>
      <c r="H195" s="176">
        <v>27.510000000000002</v>
      </c>
      <c r="I195" s="177"/>
      <c r="J195" s="178">
        <f>ROUND(I195*H195,2)</f>
        <v>0</v>
      </c>
      <c r="K195" s="174" t="s">
        <v>162</v>
      </c>
      <c r="L195" s="39"/>
      <c r="M195" s="179" t="s">
        <v>1</v>
      </c>
      <c r="N195" s="180" t="s">
        <v>40</v>
      </c>
      <c r="O195" s="77"/>
      <c r="P195" s="181">
        <f>O195*H195</f>
        <v>0</v>
      </c>
      <c r="Q195" s="181">
        <v>0.0061199999999999996</v>
      </c>
      <c r="R195" s="181">
        <f>Q195*H195</f>
        <v>0.16836119999999999</v>
      </c>
      <c r="S195" s="181">
        <v>0</v>
      </c>
      <c r="T195" s="182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183" t="s">
        <v>189</v>
      </c>
      <c r="AT195" s="183" t="s">
        <v>158</v>
      </c>
      <c r="AU195" s="183" t="s">
        <v>85</v>
      </c>
      <c r="AY195" s="18" t="s">
        <v>155</v>
      </c>
      <c r="BE195" s="184">
        <f>IF(N195="základní",J195,0)</f>
        <v>0</v>
      </c>
      <c r="BF195" s="184">
        <f>IF(N195="snížená",J195,0)</f>
        <v>0</v>
      </c>
      <c r="BG195" s="184">
        <f>IF(N195="zákl. přenesená",J195,0)</f>
        <v>0</v>
      </c>
      <c r="BH195" s="184">
        <f>IF(N195="sníž. přenesená",J195,0)</f>
        <v>0</v>
      </c>
      <c r="BI195" s="184">
        <f>IF(N195="nulová",J195,0)</f>
        <v>0</v>
      </c>
      <c r="BJ195" s="18" t="s">
        <v>83</v>
      </c>
      <c r="BK195" s="184">
        <f>ROUND(I195*H195,2)</f>
        <v>0</v>
      </c>
      <c r="BL195" s="18" t="s">
        <v>189</v>
      </c>
      <c r="BM195" s="183" t="s">
        <v>329</v>
      </c>
    </row>
    <row r="196" s="2" customFormat="1">
      <c r="A196" s="38"/>
      <c r="B196" s="39"/>
      <c r="C196" s="38"/>
      <c r="D196" s="185" t="s">
        <v>165</v>
      </c>
      <c r="E196" s="38"/>
      <c r="F196" s="186" t="s">
        <v>330</v>
      </c>
      <c r="G196" s="38"/>
      <c r="H196" s="38"/>
      <c r="I196" s="187"/>
      <c r="J196" s="38"/>
      <c r="K196" s="38"/>
      <c r="L196" s="39"/>
      <c r="M196" s="188"/>
      <c r="N196" s="189"/>
      <c r="O196" s="77"/>
      <c r="P196" s="77"/>
      <c r="Q196" s="77"/>
      <c r="R196" s="77"/>
      <c r="S196" s="77"/>
      <c r="T196" s="78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8" t="s">
        <v>165</v>
      </c>
      <c r="AU196" s="18" t="s">
        <v>85</v>
      </c>
    </row>
    <row r="197" s="13" customFormat="1">
      <c r="A197" s="13"/>
      <c r="B197" s="190"/>
      <c r="C197" s="13"/>
      <c r="D197" s="191" t="s">
        <v>192</v>
      </c>
      <c r="E197" s="192" t="s">
        <v>1</v>
      </c>
      <c r="F197" s="193" t="s">
        <v>720</v>
      </c>
      <c r="G197" s="13"/>
      <c r="H197" s="194">
        <v>27.510000000000002</v>
      </c>
      <c r="I197" s="195"/>
      <c r="J197" s="13"/>
      <c r="K197" s="13"/>
      <c r="L197" s="190"/>
      <c r="M197" s="196"/>
      <c r="N197" s="197"/>
      <c r="O197" s="197"/>
      <c r="P197" s="197"/>
      <c r="Q197" s="197"/>
      <c r="R197" s="197"/>
      <c r="S197" s="197"/>
      <c r="T197" s="19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92" t="s">
        <v>192</v>
      </c>
      <c r="AU197" s="192" t="s">
        <v>85</v>
      </c>
      <c r="AV197" s="13" t="s">
        <v>85</v>
      </c>
      <c r="AW197" s="13" t="s">
        <v>31</v>
      </c>
      <c r="AX197" s="13" t="s">
        <v>83</v>
      </c>
      <c r="AY197" s="192" t="s">
        <v>155</v>
      </c>
    </row>
    <row r="198" s="2" customFormat="1" ht="16.5" customHeight="1">
      <c r="A198" s="38"/>
      <c r="B198" s="171"/>
      <c r="C198" s="218" t="s">
        <v>336</v>
      </c>
      <c r="D198" s="218" t="s">
        <v>244</v>
      </c>
      <c r="E198" s="219" t="s">
        <v>332</v>
      </c>
      <c r="F198" s="220" t="s">
        <v>333</v>
      </c>
      <c r="G198" s="221" t="s">
        <v>188</v>
      </c>
      <c r="H198" s="222">
        <v>30.260999999999999</v>
      </c>
      <c r="I198" s="223"/>
      <c r="J198" s="224">
        <f>ROUND(I198*H198,2)</f>
        <v>0</v>
      </c>
      <c r="K198" s="220" t="s">
        <v>162</v>
      </c>
      <c r="L198" s="225"/>
      <c r="M198" s="226" t="s">
        <v>1</v>
      </c>
      <c r="N198" s="227" t="s">
        <v>40</v>
      </c>
      <c r="O198" s="77"/>
      <c r="P198" s="181">
        <f>O198*H198</f>
        <v>0</v>
      </c>
      <c r="Q198" s="181">
        <v>0.00092000000000000003</v>
      </c>
      <c r="R198" s="181">
        <f>Q198*H198</f>
        <v>0.027840119999999999</v>
      </c>
      <c r="S198" s="181">
        <v>0</v>
      </c>
      <c r="T198" s="182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183" t="s">
        <v>298</v>
      </c>
      <c r="AT198" s="183" t="s">
        <v>244</v>
      </c>
      <c r="AU198" s="183" t="s">
        <v>85</v>
      </c>
      <c r="AY198" s="18" t="s">
        <v>155</v>
      </c>
      <c r="BE198" s="184">
        <f>IF(N198="základní",J198,0)</f>
        <v>0</v>
      </c>
      <c r="BF198" s="184">
        <f>IF(N198="snížená",J198,0)</f>
        <v>0</v>
      </c>
      <c r="BG198" s="184">
        <f>IF(N198="zákl. přenesená",J198,0)</f>
        <v>0</v>
      </c>
      <c r="BH198" s="184">
        <f>IF(N198="sníž. přenesená",J198,0)</f>
        <v>0</v>
      </c>
      <c r="BI198" s="184">
        <f>IF(N198="nulová",J198,0)</f>
        <v>0</v>
      </c>
      <c r="BJ198" s="18" t="s">
        <v>83</v>
      </c>
      <c r="BK198" s="184">
        <f>ROUND(I198*H198,2)</f>
        <v>0</v>
      </c>
      <c r="BL198" s="18" t="s">
        <v>189</v>
      </c>
      <c r="BM198" s="183" t="s">
        <v>334</v>
      </c>
    </row>
    <row r="199" s="13" customFormat="1">
      <c r="A199" s="13"/>
      <c r="B199" s="190"/>
      <c r="C199" s="13"/>
      <c r="D199" s="191" t="s">
        <v>192</v>
      </c>
      <c r="E199" s="13"/>
      <c r="F199" s="193" t="s">
        <v>721</v>
      </c>
      <c r="G199" s="13"/>
      <c r="H199" s="194">
        <v>30.260999999999999</v>
      </c>
      <c r="I199" s="195"/>
      <c r="J199" s="13"/>
      <c r="K199" s="13"/>
      <c r="L199" s="190"/>
      <c r="M199" s="196"/>
      <c r="N199" s="197"/>
      <c r="O199" s="197"/>
      <c r="P199" s="197"/>
      <c r="Q199" s="197"/>
      <c r="R199" s="197"/>
      <c r="S199" s="197"/>
      <c r="T199" s="19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92" t="s">
        <v>192</v>
      </c>
      <c r="AU199" s="192" t="s">
        <v>85</v>
      </c>
      <c r="AV199" s="13" t="s">
        <v>85</v>
      </c>
      <c r="AW199" s="13" t="s">
        <v>3</v>
      </c>
      <c r="AX199" s="13" t="s">
        <v>83</v>
      </c>
      <c r="AY199" s="192" t="s">
        <v>155</v>
      </c>
    </row>
    <row r="200" s="2" customFormat="1" ht="37.8" customHeight="1">
      <c r="A200" s="38"/>
      <c r="B200" s="171"/>
      <c r="C200" s="172" t="s">
        <v>342</v>
      </c>
      <c r="D200" s="172" t="s">
        <v>158</v>
      </c>
      <c r="E200" s="173" t="s">
        <v>337</v>
      </c>
      <c r="F200" s="174" t="s">
        <v>338</v>
      </c>
      <c r="G200" s="175" t="s">
        <v>188</v>
      </c>
      <c r="H200" s="176">
        <v>169.90000000000001</v>
      </c>
      <c r="I200" s="177"/>
      <c r="J200" s="178">
        <f>ROUND(I200*H200,2)</f>
        <v>0</v>
      </c>
      <c r="K200" s="174" t="s">
        <v>162</v>
      </c>
      <c r="L200" s="39"/>
      <c r="M200" s="179" t="s">
        <v>1</v>
      </c>
      <c r="N200" s="180" t="s">
        <v>40</v>
      </c>
      <c r="O200" s="77"/>
      <c r="P200" s="181">
        <f>O200*H200</f>
        <v>0</v>
      </c>
      <c r="Q200" s="181">
        <v>0.00012</v>
      </c>
      <c r="R200" s="181">
        <f>Q200*H200</f>
        <v>0.020388</v>
      </c>
      <c r="S200" s="181">
        <v>0</v>
      </c>
      <c r="T200" s="182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183" t="s">
        <v>189</v>
      </c>
      <c r="AT200" s="183" t="s">
        <v>158</v>
      </c>
      <c r="AU200" s="183" t="s">
        <v>85</v>
      </c>
      <c r="AY200" s="18" t="s">
        <v>155</v>
      </c>
      <c r="BE200" s="184">
        <f>IF(N200="základní",J200,0)</f>
        <v>0</v>
      </c>
      <c r="BF200" s="184">
        <f>IF(N200="snížená",J200,0)</f>
        <v>0</v>
      </c>
      <c r="BG200" s="184">
        <f>IF(N200="zákl. přenesená",J200,0)</f>
        <v>0</v>
      </c>
      <c r="BH200" s="184">
        <f>IF(N200="sníž. přenesená",J200,0)</f>
        <v>0</v>
      </c>
      <c r="BI200" s="184">
        <f>IF(N200="nulová",J200,0)</f>
        <v>0</v>
      </c>
      <c r="BJ200" s="18" t="s">
        <v>83</v>
      </c>
      <c r="BK200" s="184">
        <f>ROUND(I200*H200,2)</f>
        <v>0</v>
      </c>
      <c r="BL200" s="18" t="s">
        <v>189</v>
      </c>
      <c r="BM200" s="183" t="s">
        <v>631</v>
      </c>
    </row>
    <row r="201" s="2" customFormat="1">
      <c r="A201" s="38"/>
      <c r="B201" s="39"/>
      <c r="C201" s="38"/>
      <c r="D201" s="185" t="s">
        <v>165</v>
      </c>
      <c r="E201" s="38"/>
      <c r="F201" s="186" t="s">
        <v>340</v>
      </c>
      <c r="G201" s="38"/>
      <c r="H201" s="38"/>
      <c r="I201" s="187"/>
      <c r="J201" s="38"/>
      <c r="K201" s="38"/>
      <c r="L201" s="39"/>
      <c r="M201" s="188"/>
      <c r="N201" s="189"/>
      <c r="O201" s="77"/>
      <c r="P201" s="77"/>
      <c r="Q201" s="77"/>
      <c r="R201" s="77"/>
      <c r="S201" s="77"/>
      <c r="T201" s="78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8" t="s">
        <v>165</v>
      </c>
      <c r="AU201" s="18" t="s">
        <v>85</v>
      </c>
    </row>
    <row r="202" s="13" customFormat="1">
      <c r="A202" s="13"/>
      <c r="B202" s="190"/>
      <c r="C202" s="13"/>
      <c r="D202" s="191" t="s">
        <v>192</v>
      </c>
      <c r="E202" s="192" t="s">
        <v>1</v>
      </c>
      <c r="F202" s="193" t="s">
        <v>722</v>
      </c>
      <c r="G202" s="13"/>
      <c r="H202" s="194">
        <v>169.90000000000001</v>
      </c>
      <c r="I202" s="195"/>
      <c r="J202" s="13"/>
      <c r="K202" s="13"/>
      <c r="L202" s="190"/>
      <c r="M202" s="196"/>
      <c r="N202" s="197"/>
      <c r="O202" s="197"/>
      <c r="P202" s="197"/>
      <c r="Q202" s="197"/>
      <c r="R202" s="197"/>
      <c r="S202" s="197"/>
      <c r="T202" s="19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92" t="s">
        <v>192</v>
      </c>
      <c r="AU202" s="192" t="s">
        <v>85</v>
      </c>
      <c r="AV202" s="13" t="s">
        <v>85</v>
      </c>
      <c r="AW202" s="13" t="s">
        <v>31</v>
      </c>
      <c r="AX202" s="13" t="s">
        <v>83</v>
      </c>
      <c r="AY202" s="192" t="s">
        <v>155</v>
      </c>
    </row>
    <row r="203" s="2" customFormat="1" ht="24.15" customHeight="1">
      <c r="A203" s="38"/>
      <c r="B203" s="171"/>
      <c r="C203" s="218" t="s">
        <v>347</v>
      </c>
      <c r="D203" s="218" t="s">
        <v>244</v>
      </c>
      <c r="E203" s="219" t="s">
        <v>633</v>
      </c>
      <c r="F203" s="220" t="s">
        <v>634</v>
      </c>
      <c r="G203" s="221" t="s">
        <v>188</v>
      </c>
      <c r="H203" s="222">
        <v>178.39500000000001</v>
      </c>
      <c r="I203" s="223"/>
      <c r="J203" s="224">
        <f>ROUND(I203*H203,2)</f>
        <v>0</v>
      </c>
      <c r="K203" s="220" t="s">
        <v>162</v>
      </c>
      <c r="L203" s="225"/>
      <c r="M203" s="226" t="s">
        <v>1</v>
      </c>
      <c r="N203" s="227" t="s">
        <v>40</v>
      </c>
      <c r="O203" s="77"/>
      <c r="P203" s="181">
        <f>O203*H203</f>
        <v>0</v>
      </c>
      <c r="Q203" s="181">
        <v>0.0060000000000000001</v>
      </c>
      <c r="R203" s="181">
        <f>Q203*H203</f>
        <v>1.07037</v>
      </c>
      <c r="S203" s="181">
        <v>0</v>
      </c>
      <c r="T203" s="182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183" t="s">
        <v>298</v>
      </c>
      <c r="AT203" s="183" t="s">
        <v>244</v>
      </c>
      <c r="AU203" s="183" t="s">
        <v>85</v>
      </c>
      <c r="AY203" s="18" t="s">
        <v>155</v>
      </c>
      <c r="BE203" s="184">
        <f>IF(N203="základní",J203,0)</f>
        <v>0</v>
      </c>
      <c r="BF203" s="184">
        <f>IF(N203="snížená",J203,0)</f>
        <v>0</v>
      </c>
      <c r="BG203" s="184">
        <f>IF(N203="zákl. přenesená",J203,0)</f>
        <v>0</v>
      </c>
      <c r="BH203" s="184">
        <f>IF(N203="sníž. přenesená",J203,0)</f>
        <v>0</v>
      </c>
      <c r="BI203" s="184">
        <f>IF(N203="nulová",J203,0)</f>
        <v>0</v>
      </c>
      <c r="BJ203" s="18" t="s">
        <v>83</v>
      </c>
      <c r="BK203" s="184">
        <f>ROUND(I203*H203,2)</f>
        <v>0</v>
      </c>
      <c r="BL203" s="18" t="s">
        <v>189</v>
      </c>
      <c r="BM203" s="183" t="s">
        <v>635</v>
      </c>
    </row>
    <row r="204" s="13" customFormat="1">
      <c r="A204" s="13"/>
      <c r="B204" s="190"/>
      <c r="C204" s="13"/>
      <c r="D204" s="191" t="s">
        <v>192</v>
      </c>
      <c r="E204" s="13"/>
      <c r="F204" s="193" t="s">
        <v>723</v>
      </c>
      <c r="G204" s="13"/>
      <c r="H204" s="194">
        <v>178.39500000000001</v>
      </c>
      <c r="I204" s="195"/>
      <c r="J204" s="13"/>
      <c r="K204" s="13"/>
      <c r="L204" s="190"/>
      <c r="M204" s="196"/>
      <c r="N204" s="197"/>
      <c r="O204" s="197"/>
      <c r="P204" s="197"/>
      <c r="Q204" s="197"/>
      <c r="R204" s="197"/>
      <c r="S204" s="197"/>
      <c r="T204" s="19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92" t="s">
        <v>192</v>
      </c>
      <c r="AU204" s="192" t="s">
        <v>85</v>
      </c>
      <c r="AV204" s="13" t="s">
        <v>85</v>
      </c>
      <c r="AW204" s="13" t="s">
        <v>3</v>
      </c>
      <c r="AX204" s="13" t="s">
        <v>83</v>
      </c>
      <c r="AY204" s="192" t="s">
        <v>155</v>
      </c>
    </row>
    <row r="205" s="2" customFormat="1" ht="33" customHeight="1">
      <c r="A205" s="38"/>
      <c r="B205" s="171"/>
      <c r="C205" s="172" t="s">
        <v>7</v>
      </c>
      <c r="D205" s="172" t="s">
        <v>158</v>
      </c>
      <c r="E205" s="173" t="s">
        <v>355</v>
      </c>
      <c r="F205" s="174" t="s">
        <v>356</v>
      </c>
      <c r="G205" s="175" t="s">
        <v>188</v>
      </c>
      <c r="H205" s="176">
        <v>121.733</v>
      </c>
      <c r="I205" s="177"/>
      <c r="J205" s="178">
        <f>ROUND(I205*H205,2)</f>
        <v>0</v>
      </c>
      <c r="K205" s="174" t="s">
        <v>162</v>
      </c>
      <c r="L205" s="39"/>
      <c r="M205" s="179" t="s">
        <v>1</v>
      </c>
      <c r="N205" s="180" t="s">
        <v>40</v>
      </c>
      <c r="O205" s="77"/>
      <c r="P205" s="181">
        <f>O205*H205</f>
        <v>0</v>
      </c>
      <c r="Q205" s="181">
        <v>0.00012</v>
      </c>
      <c r="R205" s="181">
        <f>Q205*H205</f>
        <v>0.014607960000000001</v>
      </c>
      <c r="S205" s="181">
        <v>0</v>
      </c>
      <c r="T205" s="182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183" t="s">
        <v>189</v>
      </c>
      <c r="AT205" s="183" t="s">
        <v>158</v>
      </c>
      <c r="AU205" s="183" t="s">
        <v>85</v>
      </c>
      <c r="AY205" s="18" t="s">
        <v>155</v>
      </c>
      <c r="BE205" s="184">
        <f>IF(N205="základní",J205,0)</f>
        <v>0</v>
      </c>
      <c r="BF205" s="184">
        <f>IF(N205="snížená",J205,0)</f>
        <v>0</v>
      </c>
      <c r="BG205" s="184">
        <f>IF(N205="zákl. přenesená",J205,0)</f>
        <v>0</v>
      </c>
      <c r="BH205" s="184">
        <f>IF(N205="sníž. přenesená",J205,0)</f>
        <v>0</v>
      </c>
      <c r="BI205" s="184">
        <f>IF(N205="nulová",J205,0)</f>
        <v>0</v>
      </c>
      <c r="BJ205" s="18" t="s">
        <v>83</v>
      </c>
      <c r="BK205" s="184">
        <f>ROUND(I205*H205,2)</f>
        <v>0</v>
      </c>
      <c r="BL205" s="18" t="s">
        <v>189</v>
      </c>
      <c r="BM205" s="183" t="s">
        <v>637</v>
      </c>
    </row>
    <row r="206" s="2" customFormat="1">
      <c r="A206" s="38"/>
      <c r="B206" s="39"/>
      <c r="C206" s="38"/>
      <c r="D206" s="185" t="s">
        <v>165</v>
      </c>
      <c r="E206" s="38"/>
      <c r="F206" s="186" t="s">
        <v>358</v>
      </c>
      <c r="G206" s="38"/>
      <c r="H206" s="38"/>
      <c r="I206" s="187"/>
      <c r="J206" s="38"/>
      <c r="K206" s="38"/>
      <c r="L206" s="39"/>
      <c r="M206" s="188"/>
      <c r="N206" s="189"/>
      <c r="O206" s="77"/>
      <c r="P206" s="77"/>
      <c r="Q206" s="77"/>
      <c r="R206" s="77"/>
      <c r="S206" s="77"/>
      <c r="T206" s="78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8" t="s">
        <v>165</v>
      </c>
      <c r="AU206" s="18" t="s">
        <v>85</v>
      </c>
    </row>
    <row r="207" s="13" customFormat="1">
      <c r="A207" s="13"/>
      <c r="B207" s="190"/>
      <c r="C207" s="13"/>
      <c r="D207" s="191" t="s">
        <v>192</v>
      </c>
      <c r="E207" s="192" t="s">
        <v>1</v>
      </c>
      <c r="F207" s="193" t="s">
        <v>724</v>
      </c>
      <c r="G207" s="13"/>
      <c r="H207" s="194">
        <v>121.733</v>
      </c>
      <c r="I207" s="195"/>
      <c r="J207" s="13"/>
      <c r="K207" s="13"/>
      <c r="L207" s="190"/>
      <c r="M207" s="196"/>
      <c r="N207" s="197"/>
      <c r="O207" s="197"/>
      <c r="P207" s="197"/>
      <c r="Q207" s="197"/>
      <c r="R207" s="197"/>
      <c r="S207" s="197"/>
      <c r="T207" s="19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92" t="s">
        <v>192</v>
      </c>
      <c r="AU207" s="192" t="s">
        <v>85</v>
      </c>
      <c r="AV207" s="13" t="s">
        <v>85</v>
      </c>
      <c r="AW207" s="13" t="s">
        <v>31</v>
      </c>
      <c r="AX207" s="13" t="s">
        <v>83</v>
      </c>
      <c r="AY207" s="192" t="s">
        <v>155</v>
      </c>
    </row>
    <row r="208" s="2" customFormat="1" ht="16.5" customHeight="1">
      <c r="A208" s="38"/>
      <c r="B208" s="171"/>
      <c r="C208" s="218" t="s">
        <v>354</v>
      </c>
      <c r="D208" s="218" t="s">
        <v>244</v>
      </c>
      <c r="E208" s="219" t="s">
        <v>368</v>
      </c>
      <c r="F208" s="220" t="s">
        <v>369</v>
      </c>
      <c r="G208" s="221" t="s">
        <v>362</v>
      </c>
      <c r="H208" s="222">
        <v>18.260000000000002</v>
      </c>
      <c r="I208" s="223"/>
      <c r="J208" s="224">
        <f>ROUND(I208*H208,2)</f>
        <v>0</v>
      </c>
      <c r="K208" s="220" t="s">
        <v>162</v>
      </c>
      <c r="L208" s="225"/>
      <c r="M208" s="226" t="s">
        <v>1</v>
      </c>
      <c r="N208" s="227" t="s">
        <v>40</v>
      </c>
      <c r="O208" s="77"/>
      <c r="P208" s="181">
        <f>O208*H208</f>
        <v>0</v>
      </c>
      <c r="Q208" s="181">
        <v>0.025000000000000001</v>
      </c>
      <c r="R208" s="181">
        <f>Q208*H208</f>
        <v>0.45650000000000007</v>
      </c>
      <c r="S208" s="181">
        <v>0</v>
      </c>
      <c r="T208" s="182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183" t="s">
        <v>298</v>
      </c>
      <c r="AT208" s="183" t="s">
        <v>244</v>
      </c>
      <c r="AU208" s="183" t="s">
        <v>85</v>
      </c>
      <c r="AY208" s="18" t="s">
        <v>155</v>
      </c>
      <c r="BE208" s="184">
        <f>IF(N208="základní",J208,0)</f>
        <v>0</v>
      </c>
      <c r="BF208" s="184">
        <f>IF(N208="snížená",J208,0)</f>
        <v>0</v>
      </c>
      <c r="BG208" s="184">
        <f>IF(N208="zákl. přenesená",J208,0)</f>
        <v>0</v>
      </c>
      <c r="BH208" s="184">
        <f>IF(N208="sníž. přenesená",J208,0)</f>
        <v>0</v>
      </c>
      <c r="BI208" s="184">
        <f>IF(N208="nulová",J208,0)</f>
        <v>0</v>
      </c>
      <c r="BJ208" s="18" t="s">
        <v>83</v>
      </c>
      <c r="BK208" s="184">
        <f>ROUND(I208*H208,2)</f>
        <v>0</v>
      </c>
      <c r="BL208" s="18" t="s">
        <v>189</v>
      </c>
      <c r="BM208" s="183" t="s">
        <v>638</v>
      </c>
    </row>
    <row r="209" s="2" customFormat="1" ht="33" customHeight="1">
      <c r="A209" s="38"/>
      <c r="B209" s="171"/>
      <c r="C209" s="172" t="s">
        <v>359</v>
      </c>
      <c r="D209" s="172" t="s">
        <v>158</v>
      </c>
      <c r="E209" s="173" t="s">
        <v>355</v>
      </c>
      <c r="F209" s="174" t="s">
        <v>356</v>
      </c>
      <c r="G209" s="175" t="s">
        <v>188</v>
      </c>
      <c r="H209" s="176">
        <v>7</v>
      </c>
      <c r="I209" s="177"/>
      <c r="J209" s="178">
        <f>ROUND(I209*H209,2)</f>
        <v>0</v>
      </c>
      <c r="K209" s="174" t="s">
        <v>162</v>
      </c>
      <c r="L209" s="39"/>
      <c r="M209" s="179" t="s">
        <v>1</v>
      </c>
      <c r="N209" s="180" t="s">
        <v>40</v>
      </c>
      <c r="O209" s="77"/>
      <c r="P209" s="181">
        <f>O209*H209</f>
        <v>0</v>
      </c>
      <c r="Q209" s="181">
        <v>0.00012</v>
      </c>
      <c r="R209" s="181">
        <f>Q209*H209</f>
        <v>0.00084000000000000003</v>
      </c>
      <c r="S209" s="181">
        <v>0</v>
      </c>
      <c r="T209" s="182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183" t="s">
        <v>189</v>
      </c>
      <c r="AT209" s="183" t="s">
        <v>158</v>
      </c>
      <c r="AU209" s="183" t="s">
        <v>85</v>
      </c>
      <c r="AY209" s="18" t="s">
        <v>155</v>
      </c>
      <c r="BE209" s="184">
        <f>IF(N209="základní",J209,0)</f>
        <v>0</v>
      </c>
      <c r="BF209" s="184">
        <f>IF(N209="snížená",J209,0)</f>
        <v>0</v>
      </c>
      <c r="BG209" s="184">
        <f>IF(N209="zákl. přenesená",J209,0)</f>
        <v>0</v>
      </c>
      <c r="BH209" s="184">
        <f>IF(N209="sníž. přenesená",J209,0)</f>
        <v>0</v>
      </c>
      <c r="BI209" s="184">
        <f>IF(N209="nulová",J209,0)</f>
        <v>0</v>
      </c>
      <c r="BJ209" s="18" t="s">
        <v>83</v>
      </c>
      <c r="BK209" s="184">
        <f>ROUND(I209*H209,2)</f>
        <v>0</v>
      </c>
      <c r="BL209" s="18" t="s">
        <v>189</v>
      </c>
      <c r="BM209" s="183" t="s">
        <v>357</v>
      </c>
    </row>
    <row r="210" s="2" customFormat="1">
      <c r="A210" s="38"/>
      <c r="B210" s="39"/>
      <c r="C210" s="38"/>
      <c r="D210" s="185" t="s">
        <v>165</v>
      </c>
      <c r="E210" s="38"/>
      <c r="F210" s="186" t="s">
        <v>358</v>
      </c>
      <c r="G210" s="38"/>
      <c r="H210" s="38"/>
      <c r="I210" s="187"/>
      <c r="J210" s="38"/>
      <c r="K210" s="38"/>
      <c r="L210" s="39"/>
      <c r="M210" s="188"/>
      <c r="N210" s="189"/>
      <c r="O210" s="77"/>
      <c r="P210" s="77"/>
      <c r="Q210" s="77"/>
      <c r="R210" s="77"/>
      <c r="S210" s="77"/>
      <c r="T210" s="78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8" t="s">
        <v>165</v>
      </c>
      <c r="AU210" s="18" t="s">
        <v>85</v>
      </c>
    </row>
    <row r="211" s="13" customFormat="1">
      <c r="A211" s="13"/>
      <c r="B211" s="190"/>
      <c r="C211" s="13"/>
      <c r="D211" s="191" t="s">
        <v>192</v>
      </c>
      <c r="E211" s="192" t="s">
        <v>1</v>
      </c>
      <c r="F211" s="193" t="s">
        <v>725</v>
      </c>
      <c r="G211" s="13"/>
      <c r="H211" s="194">
        <v>7</v>
      </c>
      <c r="I211" s="195"/>
      <c r="J211" s="13"/>
      <c r="K211" s="13"/>
      <c r="L211" s="190"/>
      <c r="M211" s="196"/>
      <c r="N211" s="197"/>
      <c r="O211" s="197"/>
      <c r="P211" s="197"/>
      <c r="Q211" s="197"/>
      <c r="R211" s="197"/>
      <c r="S211" s="197"/>
      <c r="T211" s="19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92" t="s">
        <v>192</v>
      </c>
      <c r="AU211" s="192" t="s">
        <v>85</v>
      </c>
      <c r="AV211" s="13" t="s">
        <v>85</v>
      </c>
      <c r="AW211" s="13" t="s">
        <v>31</v>
      </c>
      <c r="AX211" s="13" t="s">
        <v>83</v>
      </c>
      <c r="AY211" s="192" t="s">
        <v>155</v>
      </c>
    </row>
    <row r="212" s="2" customFormat="1" ht="16.5" customHeight="1">
      <c r="A212" s="38"/>
      <c r="B212" s="171"/>
      <c r="C212" s="218" t="s">
        <v>364</v>
      </c>
      <c r="D212" s="218" t="s">
        <v>244</v>
      </c>
      <c r="E212" s="219" t="s">
        <v>360</v>
      </c>
      <c r="F212" s="220" t="s">
        <v>361</v>
      </c>
      <c r="G212" s="221" t="s">
        <v>362</v>
      </c>
      <c r="H212" s="222">
        <v>0.41999999999999998</v>
      </c>
      <c r="I212" s="223"/>
      <c r="J212" s="224">
        <f>ROUND(I212*H212,2)</f>
        <v>0</v>
      </c>
      <c r="K212" s="220" t="s">
        <v>162</v>
      </c>
      <c r="L212" s="225"/>
      <c r="M212" s="226" t="s">
        <v>1</v>
      </c>
      <c r="N212" s="227" t="s">
        <v>40</v>
      </c>
      <c r="O212" s="77"/>
      <c r="P212" s="181">
        <f>O212*H212</f>
        <v>0</v>
      </c>
      <c r="Q212" s="181">
        <v>0.029999999999999999</v>
      </c>
      <c r="R212" s="181">
        <f>Q212*H212</f>
        <v>0.012599999999999998</v>
      </c>
      <c r="S212" s="181">
        <v>0</v>
      </c>
      <c r="T212" s="182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183" t="s">
        <v>298</v>
      </c>
      <c r="AT212" s="183" t="s">
        <v>244</v>
      </c>
      <c r="AU212" s="183" t="s">
        <v>85</v>
      </c>
      <c r="AY212" s="18" t="s">
        <v>155</v>
      </c>
      <c r="BE212" s="184">
        <f>IF(N212="základní",J212,0)</f>
        <v>0</v>
      </c>
      <c r="BF212" s="184">
        <f>IF(N212="snížená",J212,0)</f>
        <v>0</v>
      </c>
      <c r="BG212" s="184">
        <f>IF(N212="zákl. přenesená",J212,0)</f>
        <v>0</v>
      </c>
      <c r="BH212" s="184">
        <f>IF(N212="sníž. přenesená",J212,0)</f>
        <v>0</v>
      </c>
      <c r="BI212" s="184">
        <f>IF(N212="nulová",J212,0)</f>
        <v>0</v>
      </c>
      <c r="BJ212" s="18" t="s">
        <v>83</v>
      </c>
      <c r="BK212" s="184">
        <f>ROUND(I212*H212,2)</f>
        <v>0</v>
      </c>
      <c r="BL212" s="18" t="s">
        <v>189</v>
      </c>
      <c r="BM212" s="183" t="s">
        <v>363</v>
      </c>
    </row>
    <row r="213" s="2" customFormat="1" ht="24.15" customHeight="1">
      <c r="A213" s="38"/>
      <c r="B213" s="171"/>
      <c r="C213" s="172" t="s">
        <v>367</v>
      </c>
      <c r="D213" s="172" t="s">
        <v>158</v>
      </c>
      <c r="E213" s="173" t="s">
        <v>384</v>
      </c>
      <c r="F213" s="174" t="s">
        <v>385</v>
      </c>
      <c r="G213" s="175" t="s">
        <v>161</v>
      </c>
      <c r="H213" s="176">
        <v>1.772</v>
      </c>
      <c r="I213" s="177"/>
      <c r="J213" s="178">
        <f>ROUND(I213*H213,2)</f>
        <v>0</v>
      </c>
      <c r="K213" s="174" t="s">
        <v>162</v>
      </c>
      <c r="L213" s="39"/>
      <c r="M213" s="179" t="s">
        <v>1</v>
      </c>
      <c r="N213" s="180" t="s">
        <v>40</v>
      </c>
      <c r="O213" s="77"/>
      <c r="P213" s="181">
        <f>O213*H213</f>
        <v>0</v>
      </c>
      <c r="Q213" s="181">
        <v>0</v>
      </c>
      <c r="R213" s="181">
        <f>Q213*H213</f>
        <v>0</v>
      </c>
      <c r="S213" s="181">
        <v>0</v>
      </c>
      <c r="T213" s="182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183" t="s">
        <v>189</v>
      </c>
      <c r="AT213" s="183" t="s">
        <v>158</v>
      </c>
      <c r="AU213" s="183" t="s">
        <v>85</v>
      </c>
      <c r="AY213" s="18" t="s">
        <v>155</v>
      </c>
      <c r="BE213" s="184">
        <f>IF(N213="základní",J213,0)</f>
        <v>0</v>
      </c>
      <c r="BF213" s="184">
        <f>IF(N213="snížená",J213,0)</f>
        <v>0</v>
      </c>
      <c r="BG213" s="184">
        <f>IF(N213="zákl. přenesená",J213,0)</f>
        <v>0</v>
      </c>
      <c r="BH213" s="184">
        <f>IF(N213="sníž. přenesená",J213,0)</f>
        <v>0</v>
      </c>
      <c r="BI213" s="184">
        <f>IF(N213="nulová",J213,0)</f>
        <v>0</v>
      </c>
      <c r="BJ213" s="18" t="s">
        <v>83</v>
      </c>
      <c r="BK213" s="184">
        <f>ROUND(I213*H213,2)</f>
        <v>0</v>
      </c>
      <c r="BL213" s="18" t="s">
        <v>189</v>
      </c>
      <c r="BM213" s="183" t="s">
        <v>386</v>
      </c>
    </row>
    <row r="214" s="2" customFormat="1">
      <c r="A214" s="38"/>
      <c r="B214" s="39"/>
      <c r="C214" s="38"/>
      <c r="D214" s="185" t="s">
        <v>165</v>
      </c>
      <c r="E214" s="38"/>
      <c r="F214" s="186" t="s">
        <v>387</v>
      </c>
      <c r="G214" s="38"/>
      <c r="H214" s="38"/>
      <c r="I214" s="187"/>
      <c r="J214" s="38"/>
      <c r="K214" s="38"/>
      <c r="L214" s="39"/>
      <c r="M214" s="188"/>
      <c r="N214" s="189"/>
      <c r="O214" s="77"/>
      <c r="P214" s="77"/>
      <c r="Q214" s="77"/>
      <c r="R214" s="77"/>
      <c r="S214" s="77"/>
      <c r="T214" s="78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8" t="s">
        <v>165</v>
      </c>
      <c r="AU214" s="18" t="s">
        <v>85</v>
      </c>
    </row>
    <row r="215" s="12" customFormat="1" ht="22.8" customHeight="1">
      <c r="A215" s="12"/>
      <c r="B215" s="158"/>
      <c r="C215" s="12"/>
      <c r="D215" s="159" t="s">
        <v>74</v>
      </c>
      <c r="E215" s="169" t="s">
        <v>388</v>
      </c>
      <c r="F215" s="169" t="s">
        <v>389</v>
      </c>
      <c r="G215" s="12"/>
      <c r="H215" s="12"/>
      <c r="I215" s="161"/>
      <c r="J215" s="170">
        <f>BK215</f>
        <v>0</v>
      </c>
      <c r="K215" s="12"/>
      <c r="L215" s="158"/>
      <c r="M215" s="163"/>
      <c r="N215" s="164"/>
      <c r="O215" s="164"/>
      <c r="P215" s="165">
        <f>SUM(P216:P217)</f>
        <v>0</v>
      </c>
      <c r="Q215" s="164"/>
      <c r="R215" s="165">
        <f>SUM(R216:R217)</f>
        <v>0.012500000000000001</v>
      </c>
      <c r="S215" s="164"/>
      <c r="T215" s="166">
        <f>SUM(T216:T217)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159" t="s">
        <v>85</v>
      </c>
      <c r="AT215" s="167" t="s">
        <v>74</v>
      </c>
      <c r="AU215" s="167" t="s">
        <v>83</v>
      </c>
      <c r="AY215" s="159" t="s">
        <v>155</v>
      </c>
      <c r="BK215" s="168">
        <f>SUM(BK216:BK217)</f>
        <v>0</v>
      </c>
    </row>
    <row r="216" s="2" customFormat="1" ht="33" customHeight="1">
      <c r="A216" s="38"/>
      <c r="B216" s="171"/>
      <c r="C216" s="172" t="s">
        <v>371</v>
      </c>
      <c r="D216" s="172" t="s">
        <v>158</v>
      </c>
      <c r="E216" s="173" t="s">
        <v>639</v>
      </c>
      <c r="F216" s="174" t="s">
        <v>640</v>
      </c>
      <c r="G216" s="175" t="s">
        <v>213</v>
      </c>
      <c r="H216" s="176">
        <v>2</v>
      </c>
      <c r="I216" s="177"/>
      <c r="J216" s="178">
        <f>ROUND(I216*H216,2)</f>
        <v>0</v>
      </c>
      <c r="K216" s="174" t="s">
        <v>1</v>
      </c>
      <c r="L216" s="39"/>
      <c r="M216" s="179" t="s">
        <v>1</v>
      </c>
      <c r="N216" s="180" t="s">
        <v>40</v>
      </c>
      <c r="O216" s="77"/>
      <c r="P216" s="181">
        <f>O216*H216</f>
        <v>0</v>
      </c>
      <c r="Q216" s="181">
        <v>0.0034099999999999998</v>
      </c>
      <c r="R216" s="181">
        <f>Q216*H216</f>
        <v>0.0068199999999999997</v>
      </c>
      <c r="S216" s="181">
        <v>0</v>
      </c>
      <c r="T216" s="182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183" t="s">
        <v>189</v>
      </c>
      <c r="AT216" s="183" t="s">
        <v>158</v>
      </c>
      <c r="AU216" s="183" t="s">
        <v>85</v>
      </c>
      <c r="AY216" s="18" t="s">
        <v>155</v>
      </c>
      <c r="BE216" s="184">
        <f>IF(N216="základní",J216,0)</f>
        <v>0</v>
      </c>
      <c r="BF216" s="184">
        <f>IF(N216="snížená",J216,0)</f>
        <v>0</v>
      </c>
      <c r="BG216" s="184">
        <f>IF(N216="zákl. přenesená",J216,0)</f>
        <v>0</v>
      </c>
      <c r="BH216" s="184">
        <f>IF(N216="sníž. přenesená",J216,0)</f>
        <v>0</v>
      </c>
      <c r="BI216" s="184">
        <f>IF(N216="nulová",J216,0)</f>
        <v>0</v>
      </c>
      <c r="BJ216" s="18" t="s">
        <v>83</v>
      </c>
      <c r="BK216" s="184">
        <f>ROUND(I216*H216,2)</f>
        <v>0</v>
      </c>
      <c r="BL216" s="18" t="s">
        <v>189</v>
      </c>
      <c r="BM216" s="183" t="s">
        <v>641</v>
      </c>
    </row>
    <row r="217" s="2" customFormat="1" ht="33" customHeight="1">
      <c r="A217" s="38"/>
      <c r="B217" s="171"/>
      <c r="C217" s="172" t="s">
        <v>379</v>
      </c>
      <c r="D217" s="172" t="s">
        <v>158</v>
      </c>
      <c r="E217" s="173" t="s">
        <v>642</v>
      </c>
      <c r="F217" s="174" t="s">
        <v>643</v>
      </c>
      <c r="G217" s="175" t="s">
        <v>213</v>
      </c>
      <c r="H217" s="176">
        <v>2</v>
      </c>
      <c r="I217" s="177"/>
      <c r="J217" s="178">
        <f>ROUND(I217*H217,2)</f>
        <v>0</v>
      </c>
      <c r="K217" s="174" t="s">
        <v>1</v>
      </c>
      <c r="L217" s="39"/>
      <c r="M217" s="179" t="s">
        <v>1</v>
      </c>
      <c r="N217" s="180" t="s">
        <v>40</v>
      </c>
      <c r="O217" s="77"/>
      <c r="P217" s="181">
        <f>O217*H217</f>
        <v>0</v>
      </c>
      <c r="Q217" s="181">
        <v>0.0028400000000000001</v>
      </c>
      <c r="R217" s="181">
        <f>Q217*H217</f>
        <v>0.0056800000000000002</v>
      </c>
      <c r="S217" s="181">
        <v>0</v>
      </c>
      <c r="T217" s="182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183" t="s">
        <v>189</v>
      </c>
      <c r="AT217" s="183" t="s">
        <v>158</v>
      </c>
      <c r="AU217" s="183" t="s">
        <v>85</v>
      </c>
      <c r="AY217" s="18" t="s">
        <v>155</v>
      </c>
      <c r="BE217" s="184">
        <f>IF(N217="základní",J217,0)</f>
        <v>0</v>
      </c>
      <c r="BF217" s="184">
        <f>IF(N217="snížená",J217,0)</f>
        <v>0</v>
      </c>
      <c r="BG217" s="184">
        <f>IF(N217="zákl. přenesená",J217,0)</f>
        <v>0</v>
      </c>
      <c r="BH217" s="184">
        <f>IF(N217="sníž. přenesená",J217,0)</f>
        <v>0</v>
      </c>
      <c r="BI217" s="184">
        <f>IF(N217="nulová",J217,0)</f>
        <v>0</v>
      </c>
      <c r="BJ217" s="18" t="s">
        <v>83</v>
      </c>
      <c r="BK217" s="184">
        <f>ROUND(I217*H217,2)</f>
        <v>0</v>
      </c>
      <c r="BL217" s="18" t="s">
        <v>189</v>
      </c>
      <c r="BM217" s="183" t="s">
        <v>644</v>
      </c>
    </row>
    <row r="218" s="12" customFormat="1" ht="22.8" customHeight="1">
      <c r="A218" s="12"/>
      <c r="B218" s="158"/>
      <c r="C218" s="12"/>
      <c r="D218" s="159" t="s">
        <v>74</v>
      </c>
      <c r="E218" s="169" t="s">
        <v>400</v>
      </c>
      <c r="F218" s="169" t="s">
        <v>401</v>
      </c>
      <c r="G218" s="12"/>
      <c r="H218" s="12"/>
      <c r="I218" s="161"/>
      <c r="J218" s="170">
        <f>BK218</f>
        <v>0</v>
      </c>
      <c r="K218" s="12"/>
      <c r="L218" s="158"/>
      <c r="M218" s="163"/>
      <c r="N218" s="164"/>
      <c r="O218" s="164"/>
      <c r="P218" s="165">
        <f>SUM(P219:P227)</f>
        <v>0</v>
      </c>
      <c r="Q218" s="164"/>
      <c r="R218" s="165">
        <f>SUM(R219:R227)</f>
        <v>0.087062399999999998</v>
      </c>
      <c r="S218" s="164"/>
      <c r="T218" s="166">
        <f>SUM(T219:T227)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159" t="s">
        <v>85</v>
      </c>
      <c r="AT218" s="167" t="s">
        <v>74</v>
      </c>
      <c r="AU218" s="167" t="s">
        <v>83</v>
      </c>
      <c r="AY218" s="159" t="s">
        <v>155</v>
      </c>
      <c r="BK218" s="168">
        <f>SUM(BK219:BK227)</f>
        <v>0</v>
      </c>
    </row>
    <row r="219" s="2" customFormat="1" ht="16.5" customHeight="1">
      <c r="A219" s="38"/>
      <c r="B219" s="171"/>
      <c r="C219" s="172" t="s">
        <v>383</v>
      </c>
      <c r="D219" s="172" t="s">
        <v>158</v>
      </c>
      <c r="E219" s="173" t="s">
        <v>403</v>
      </c>
      <c r="F219" s="174" t="s">
        <v>404</v>
      </c>
      <c r="G219" s="175" t="s">
        <v>221</v>
      </c>
      <c r="H219" s="176">
        <v>56.82</v>
      </c>
      <c r="I219" s="177"/>
      <c r="J219" s="178">
        <f>ROUND(I219*H219,2)</f>
        <v>0</v>
      </c>
      <c r="K219" s="174" t="s">
        <v>178</v>
      </c>
      <c r="L219" s="39"/>
      <c r="M219" s="179" t="s">
        <v>1</v>
      </c>
      <c r="N219" s="180" t="s">
        <v>40</v>
      </c>
      <c r="O219" s="77"/>
      <c r="P219" s="181">
        <f>O219*H219</f>
        <v>0</v>
      </c>
      <c r="Q219" s="181">
        <v>2.0000000000000002E-05</v>
      </c>
      <c r="R219" s="181">
        <f>Q219*H219</f>
        <v>0.0011364000000000001</v>
      </c>
      <c r="S219" s="181">
        <v>0</v>
      </c>
      <c r="T219" s="182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183" t="s">
        <v>189</v>
      </c>
      <c r="AT219" s="183" t="s">
        <v>158</v>
      </c>
      <c r="AU219" s="183" t="s">
        <v>85</v>
      </c>
      <c r="AY219" s="18" t="s">
        <v>155</v>
      </c>
      <c r="BE219" s="184">
        <f>IF(N219="základní",J219,0)</f>
        <v>0</v>
      </c>
      <c r="BF219" s="184">
        <f>IF(N219="snížená",J219,0)</f>
        <v>0</v>
      </c>
      <c r="BG219" s="184">
        <f>IF(N219="zákl. přenesená",J219,0)</f>
        <v>0</v>
      </c>
      <c r="BH219" s="184">
        <f>IF(N219="sníž. přenesená",J219,0)</f>
        <v>0</v>
      </c>
      <c r="BI219" s="184">
        <f>IF(N219="nulová",J219,0)</f>
        <v>0</v>
      </c>
      <c r="BJ219" s="18" t="s">
        <v>83</v>
      </c>
      <c r="BK219" s="184">
        <f>ROUND(I219*H219,2)</f>
        <v>0</v>
      </c>
      <c r="BL219" s="18" t="s">
        <v>189</v>
      </c>
      <c r="BM219" s="183" t="s">
        <v>405</v>
      </c>
    </row>
    <row r="220" s="2" customFormat="1">
      <c r="A220" s="38"/>
      <c r="B220" s="39"/>
      <c r="C220" s="38"/>
      <c r="D220" s="185" t="s">
        <v>165</v>
      </c>
      <c r="E220" s="38"/>
      <c r="F220" s="186" t="s">
        <v>406</v>
      </c>
      <c r="G220" s="38"/>
      <c r="H220" s="38"/>
      <c r="I220" s="187"/>
      <c r="J220" s="38"/>
      <c r="K220" s="38"/>
      <c r="L220" s="39"/>
      <c r="M220" s="188"/>
      <c r="N220" s="189"/>
      <c r="O220" s="77"/>
      <c r="P220" s="77"/>
      <c r="Q220" s="77"/>
      <c r="R220" s="77"/>
      <c r="S220" s="77"/>
      <c r="T220" s="78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8" t="s">
        <v>165</v>
      </c>
      <c r="AU220" s="18" t="s">
        <v>85</v>
      </c>
    </row>
    <row r="221" s="13" customFormat="1">
      <c r="A221" s="13"/>
      <c r="B221" s="190"/>
      <c r="C221" s="13"/>
      <c r="D221" s="191" t="s">
        <v>192</v>
      </c>
      <c r="E221" s="192" t="s">
        <v>1</v>
      </c>
      <c r="F221" s="193" t="s">
        <v>726</v>
      </c>
      <c r="G221" s="13"/>
      <c r="H221" s="194">
        <v>56.82</v>
      </c>
      <c r="I221" s="195"/>
      <c r="J221" s="13"/>
      <c r="K221" s="13"/>
      <c r="L221" s="190"/>
      <c r="M221" s="196"/>
      <c r="N221" s="197"/>
      <c r="O221" s="197"/>
      <c r="P221" s="197"/>
      <c r="Q221" s="197"/>
      <c r="R221" s="197"/>
      <c r="S221" s="197"/>
      <c r="T221" s="19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92" t="s">
        <v>192</v>
      </c>
      <c r="AU221" s="192" t="s">
        <v>85</v>
      </c>
      <c r="AV221" s="13" t="s">
        <v>85</v>
      </c>
      <c r="AW221" s="13" t="s">
        <v>31</v>
      </c>
      <c r="AX221" s="13" t="s">
        <v>83</v>
      </c>
      <c r="AY221" s="192" t="s">
        <v>155</v>
      </c>
    </row>
    <row r="222" s="2" customFormat="1" ht="16.5" customHeight="1">
      <c r="A222" s="38"/>
      <c r="B222" s="171"/>
      <c r="C222" s="218" t="s">
        <v>390</v>
      </c>
      <c r="D222" s="218" t="s">
        <v>244</v>
      </c>
      <c r="E222" s="219" t="s">
        <v>407</v>
      </c>
      <c r="F222" s="220" t="s">
        <v>408</v>
      </c>
      <c r="G222" s="221" t="s">
        <v>362</v>
      </c>
      <c r="H222" s="222">
        <v>0.14999999999999999</v>
      </c>
      <c r="I222" s="223"/>
      <c r="J222" s="224">
        <f>ROUND(I222*H222,2)</f>
        <v>0</v>
      </c>
      <c r="K222" s="220" t="s">
        <v>178</v>
      </c>
      <c r="L222" s="225"/>
      <c r="M222" s="226" t="s">
        <v>1</v>
      </c>
      <c r="N222" s="227" t="s">
        <v>40</v>
      </c>
      <c r="O222" s="77"/>
      <c r="P222" s="181">
        <f>O222*H222</f>
        <v>0</v>
      </c>
      <c r="Q222" s="181">
        <v>0.55000000000000004</v>
      </c>
      <c r="R222" s="181">
        <f>Q222*H222</f>
        <v>0.082500000000000004</v>
      </c>
      <c r="S222" s="181">
        <v>0</v>
      </c>
      <c r="T222" s="182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183" t="s">
        <v>298</v>
      </c>
      <c r="AT222" s="183" t="s">
        <v>244</v>
      </c>
      <c r="AU222" s="183" t="s">
        <v>85</v>
      </c>
      <c r="AY222" s="18" t="s">
        <v>155</v>
      </c>
      <c r="BE222" s="184">
        <f>IF(N222="základní",J222,0)</f>
        <v>0</v>
      </c>
      <c r="BF222" s="184">
        <f>IF(N222="snížená",J222,0)</f>
        <v>0</v>
      </c>
      <c r="BG222" s="184">
        <f>IF(N222="zákl. přenesená",J222,0)</f>
        <v>0</v>
      </c>
      <c r="BH222" s="184">
        <f>IF(N222="sníž. přenesená",J222,0)</f>
        <v>0</v>
      </c>
      <c r="BI222" s="184">
        <f>IF(N222="nulová",J222,0)</f>
        <v>0</v>
      </c>
      <c r="BJ222" s="18" t="s">
        <v>83</v>
      </c>
      <c r="BK222" s="184">
        <f>ROUND(I222*H222,2)</f>
        <v>0</v>
      </c>
      <c r="BL222" s="18" t="s">
        <v>189</v>
      </c>
      <c r="BM222" s="183" t="s">
        <v>409</v>
      </c>
    </row>
    <row r="223" s="13" customFormat="1">
      <c r="A223" s="13"/>
      <c r="B223" s="190"/>
      <c r="C223" s="13"/>
      <c r="D223" s="191" t="s">
        <v>192</v>
      </c>
      <c r="E223" s="192" t="s">
        <v>1</v>
      </c>
      <c r="F223" s="193" t="s">
        <v>727</v>
      </c>
      <c r="G223" s="13"/>
      <c r="H223" s="194">
        <v>0.14999999999999999</v>
      </c>
      <c r="I223" s="195"/>
      <c r="J223" s="13"/>
      <c r="K223" s="13"/>
      <c r="L223" s="190"/>
      <c r="M223" s="196"/>
      <c r="N223" s="197"/>
      <c r="O223" s="197"/>
      <c r="P223" s="197"/>
      <c r="Q223" s="197"/>
      <c r="R223" s="197"/>
      <c r="S223" s="197"/>
      <c r="T223" s="19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92" t="s">
        <v>192</v>
      </c>
      <c r="AU223" s="192" t="s">
        <v>85</v>
      </c>
      <c r="AV223" s="13" t="s">
        <v>85</v>
      </c>
      <c r="AW223" s="13" t="s">
        <v>31</v>
      </c>
      <c r="AX223" s="13" t="s">
        <v>83</v>
      </c>
      <c r="AY223" s="192" t="s">
        <v>155</v>
      </c>
    </row>
    <row r="224" s="2" customFormat="1" ht="24.15" customHeight="1">
      <c r="A224" s="38"/>
      <c r="B224" s="171"/>
      <c r="C224" s="172" t="s">
        <v>395</v>
      </c>
      <c r="D224" s="172" t="s">
        <v>158</v>
      </c>
      <c r="E224" s="173" t="s">
        <v>412</v>
      </c>
      <c r="F224" s="174" t="s">
        <v>413</v>
      </c>
      <c r="G224" s="175" t="s">
        <v>362</v>
      </c>
      <c r="H224" s="176">
        <v>0.14999999999999999</v>
      </c>
      <c r="I224" s="177"/>
      <c r="J224" s="178">
        <f>ROUND(I224*H224,2)</f>
        <v>0</v>
      </c>
      <c r="K224" s="174" t="s">
        <v>178</v>
      </c>
      <c r="L224" s="39"/>
      <c r="M224" s="179" t="s">
        <v>1</v>
      </c>
      <c r="N224" s="180" t="s">
        <v>40</v>
      </c>
      <c r="O224" s="77"/>
      <c r="P224" s="181">
        <f>O224*H224</f>
        <v>0</v>
      </c>
      <c r="Q224" s="181">
        <v>0.022839999999999999</v>
      </c>
      <c r="R224" s="181">
        <f>Q224*H224</f>
        <v>0.0034259999999999998</v>
      </c>
      <c r="S224" s="181">
        <v>0</v>
      </c>
      <c r="T224" s="182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183" t="s">
        <v>189</v>
      </c>
      <c r="AT224" s="183" t="s">
        <v>158</v>
      </c>
      <c r="AU224" s="183" t="s">
        <v>85</v>
      </c>
      <c r="AY224" s="18" t="s">
        <v>155</v>
      </c>
      <c r="BE224" s="184">
        <f>IF(N224="základní",J224,0)</f>
        <v>0</v>
      </c>
      <c r="BF224" s="184">
        <f>IF(N224="snížená",J224,0)</f>
        <v>0</v>
      </c>
      <c r="BG224" s="184">
        <f>IF(N224="zákl. přenesená",J224,0)</f>
        <v>0</v>
      </c>
      <c r="BH224" s="184">
        <f>IF(N224="sníž. přenesená",J224,0)</f>
        <v>0</v>
      </c>
      <c r="BI224" s="184">
        <f>IF(N224="nulová",J224,0)</f>
        <v>0</v>
      </c>
      <c r="BJ224" s="18" t="s">
        <v>83</v>
      </c>
      <c r="BK224" s="184">
        <f>ROUND(I224*H224,2)</f>
        <v>0</v>
      </c>
      <c r="BL224" s="18" t="s">
        <v>189</v>
      </c>
      <c r="BM224" s="183" t="s">
        <v>414</v>
      </c>
    </row>
    <row r="225" s="2" customFormat="1">
      <c r="A225" s="38"/>
      <c r="B225" s="39"/>
      <c r="C225" s="38"/>
      <c r="D225" s="185" t="s">
        <v>165</v>
      </c>
      <c r="E225" s="38"/>
      <c r="F225" s="186" t="s">
        <v>415</v>
      </c>
      <c r="G225" s="38"/>
      <c r="H225" s="38"/>
      <c r="I225" s="187"/>
      <c r="J225" s="38"/>
      <c r="K225" s="38"/>
      <c r="L225" s="39"/>
      <c r="M225" s="188"/>
      <c r="N225" s="189"/>
      <c r="O225" s="77"/>
      <c r="P225" s="77"/>
      <c r="Q225" s="77"/>
      <c r="R225" s="77"/>
      <c r="S225" s="77"/>
      <c r="T225" s="78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8" t="s">
        <v>165</v>
      </c>
      <c r="AU225" s="18" t="s">
        <v>85</v>
      </c>
    </row>
    <row r="226" s="2" customFormat="1" ht="24.15" customHeight="1">
      <c r="A226" s="38"/>
      <c r="B226" s="171"/>
      <c r="C226" s="172" t="s">
        <v>402</v>
      </c>
      <c r="D226" s="172" t="s">
        <v>158</v>
      </c>
      <c r="E226" s="173" t="s">
        <v>417</v>
      </c>
      <c r="F226" s="174" t="s">
        <v>418</v>
      </c>
      <c r="G226" s="175" t="s">
        <v>161</v>
      </c>
      <c r="H226" s="176">
        <v>0.086999999999999994</v>
      </c>
      <c r="I226" s="177"/>
      <c r="J226" s="178">
        <f>ROUND(I226*H226,2)</f>
        <v>0</v>
      </c>
      <c r="K226" s="174" t="s">
        <v>178</v>
      </c>
      <c r="L226" s="39"/>
      <c r="M226" s="179" t="s">
        <v>1</v>
      </c>
      <c r="N226" s="180" t="s">
        <v>40</v>
      </c>
      <c r="O226" s="77"/>
      <c r="P226" s="181">
        <f>O226*H226</f>
        <v>0</v>
      </c>
      <c r="Q226" s="181">
        <v>0</v>
      </c>
      <c r="R226" s="181">
        <f>Q226*H226</f>
        <v>0</v>
      </c>
      <c r="S226" s="181">
        <v>0</v>
      </c>
      <c r="T226" s="182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183" t="s">
        <v>189</v>
      </c>
      <c r="AT226" s="183" t="s">
        <v>158</v>
      </c>
      <c r="AU226" s="183" t="s">
        <v>85</v>
      </c>
      <c r="AY226" s="18" t="s">
        <v>155</v>
      </c>
      <c r="BE226" s="184">
        <f>IF(N226="základní",J226,0)</f>
        <v>0</v>
      </c>
      <c r="BF226" s="184">
        <f>IF(N226="snížená",J226,0)</f>
        <v>0</v>
      </c>
      <c r="BG226" s="184">
        <f>IF(N226="zákl. přenesená",J226,0)</f>
        <v>0</v>
      </c>
      <c r="BH226" s="184">
        <f>IF(N226="sníž. přenesená",J226,0)</f>
        <v>0</v>
      </c>
      <c r="BI226" s="184">
        <f>IF(N226="nulová",J226,0)</f>
        <v>0</v>
      </c>
      <c r="BJ226" s="18" t="s">
        <v>83</v>
      </c>
      <c r="BK226" s="184">
        <f>ROUND(I226*H226,2)</f>
        <v>0</v>
      </c>
      <c r="BL226" s="18" t="s">
        <v>189</v>
      </c>
      <c r="BM226" s="183" t="s">
        <v>728</v>
      </c>
    </row>
    <row r="227" s="2" customFormat="1">
      <c r="A227" s="38"/>
      <c r="B227" s="39"/>
      <c r="C227" s="38"/>
      <c r="D227" s="185" t="s">
        <v>165</v>
      </c>
      <c r="E227" s="38"/>
      <c r="F227" s="186" t="s">
        <v>420</v>
      </c>
      <c r="G227" s="38"/>
      <c r="H227" s="38"/>
      <c r="I227" s="187"/>
      <c r="J227" s="38"/>
      <c r="K227" s="38"/>
      <c r="L227" s="39"/>
      <c r="M227" s="188"/>
      <c r="N227" s="189"/>
      <c r="O227" s="77"/>
      <c r="P227" s="77"/>
      <c r="Q227" s="77"/>
      <c r="R227" s="77"/>
      <c r="S227" s="77"/>
      <c r="T227" s="78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8" t="s">
        <v>165</v>
      </c>
      <c r="AU227" s="18" t="s">
        <v>85</v>
      </c>
    </row>
    <row r="228" s="12" customFormat="1" ht="22.8" customHeight="1">
      <c r="A228" s="12"/>
      <c r="B228" s="158"/>
      <c r="C228" s="12"/>
      <c r="D228" s="159" t="s">
        <v>74</v>
      </c>
      <c r="E228" s="169" t="s">
        <v>216</v>
      </c>
      <c r="F228" s="169" t="s">
        <v>217</v>
      </c>
      <c r="G228" s="12"/>
      <c r="H228" s="12"/>
      <c r="I228" s="161"/>
      <c r="J228" s="170">
        <f>BK228</f>
        <v>0</v>
      </c>
      <c r="K228" s="12"/>
      <c r="L228" s="158"/>
      <c r="M228" s="163"/>
      <c r="N228" s="164"/>
      <c r="O228" s="164"/>
      <c r="P228" s="165">
        <f>SUM(P229:P243)</f>
        <v>0</v>
      </c>
      <c r="Q228" s="164"/>
      <c r="R228" s="165">
        <f>SUM(R229:R243)</f>
        <v>0.17747280000000001</v>
      </c>
      <c r="S228" s="164"/>
      <c r="T228" s="166">
        <f>SUM(T229:T243)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159" t="s">
        <v>85</v>
      </c>
      <c r="AT228" s="167" t="s">
        <v>74</v>
      </c>
      <c r="AU228" s="167" t="s">
        <v>83</v>
      </c>
      <c r="AY228" s="159" t="s">
        <v>155</v>
      </c>
      <c r="BK228" s="168">
        <f>SUM(BK229:BK243)</f>
        <v>0</v>
      </c>
    </row>
    <row r="229" s="2" customFormat="1" ht="33" customHeight="1">
      <c r="A229" s="38"/>
      <c r="B229" s="171"/>
      <c r="C229" s="172" t="s">
        <v>298</v>
      </c>
      <c r="D229" s="172" t="s">
        <v>158</v>
      </c>
      <c r="E229" s="173" t="s">
        <v>652</v>
      </c>
      <c r="F229" s="174" t="s">
        <v>653</v>
      </c>
      <c r="G229" s="175" t="s">
        <v>221</v>
      </c>
      <c r="H229" s="176">
        <v>28.260000000000002</v>
      </c>
      <c r="I229" s="177"/>
      <c r="J229" s="178">
        <f>ROUND(I229*H229,2)</f>
        <v>0</v>
      </c>
      <c r="K229" s="174" t="s">
        <v>162</v>
      </c>
      <c r="L229" s="39"/>
      <c r="M229" s="179" t="s">
        <v>1</v>
      </c>
      <c r="N229" s="180" t="s">
        <v>40</v>
      </c>
      <c r="O229" s="77"/>
      <c r="P229" s="181">
        <f>O229*H229</f>
        <v>0</v>
      </c>
      <c r="Q229" s="181">
        <v>0.00106</v>
      </c>
      <c r="R229" s="181">
        <f>Q229*H229</f>
        <v>0.029955599999999999</v>
      </c>
      <c r="S229" s="181">
        <v>0</v>
      </c>
      <c r="T229" s="182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183" t="s">
        <v>189</v>
      </c>
      <c r="AT229" s="183" t="s">
        <v>158</v>
      </c>
      <c r="AU229" s="183" t="s">
        <v>85</v>
      </c>
      <c r="AY229" s="18" t="s">
        <v>155</v>
      </c>
      <c r="BE229" s="184">
        <f>IF(N229="základní",J229,0)</f>
        <v>0</v>
      </c>
      <c r="BF229" s="184">
        <f>IF(N229="snížená",J229,0)</f>
        <v>0</v>
      </c>
      <c r="BG229" s="184">
        <f>IF(N229="zákl. přenesená",J229,0)</f>
        <v>0</v>
      </c>
      <c r="BH229" s="184">
        <f>IF(N229="sníž. přenesená",J229,0)</f>
        <v>0</v>
      </c>
      <c r="BI229" s="184">
        <f>IF(N229="nulová",J229,0)</f>
        <v>0</v>
      </c>
      <c r="BJ229" s="18" t="s">
        <v>83</v>
      </c>
      <c r="BK229" s="184">
        <f>ROUND(I229*H229,2)</f>
        <v>0</v>
      </c>
      <c r="BL229" s="18" t="s">
        <v>189</v>
      </c>
      <c r="BM229" s="183" t="s">
        <v>654</v>
      </c>
    </row>
    <row r="230" s="2" customFormat="1">
      <c r="A230" s="38"/>
      <c r="B230" s="39"/>
      <c r="C230" s="38"/>
      <c r="D230" s="185" t="s">
        <v>165</v>
      </c>
      <c r="E230" s="38"/>
      <c r="F230" s="186" t="s">
        <v>655</v>
      </c>
      <c r="G230" s="38"/>
      <c r="H230" s="38"/>
      <c r="I230" s="187"/>
      <c r="J230" s="38"/>
      <c r="K230" s="38"/>
      <c r="L230" s="39"/>
      <c r="M230" s="188"/>
      <c r="N230" s="189"/>
      <c r="O230" s="77"/>
      <c r="P230" s="77"/>
      <c r="Q230" s="77"/>
      <c r="R230" s="77"/>
      <c r="S230" s="77"/>
      <c r="T230" s="78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8" t="s">
        <v>165</v>
      </c>
      <c r="AU230" s="18" t="s">
        <v>85</v>
      </c>
    </row>
    <row r="231" s="13" customFormat="1">
      <c r="A231" s="13"/>
      <c r="B231" s="190"/>
      <c r="C231" s="13"/>
      <c r="D231" s="191" t="s">
        <v>192</v>
      </c>
      <c r="E231" s="192" t="s">
        <v>1</v>
      </c>
      <c r="F231" s="193" t="s">
        <v>729</v>
      </c>
      <c r="G231" s="13"/>
      <c r="H231" s="194">
        <v>28.260000000000002</v>
      </c>
      <c r="I231" s="195"/>
      <c r="J231" s="13"/>
      <c r="K231" s="13"/>
      <c r="L231" s="190"/>
      <c r="M231" s="196"/>
      <c r="N231" s="197"/>
      <c r="O231" s="197"/>
      <c r="P231" s="197"/>
      <c r="Q231" s="197"/>
      <c r="R231" s="197"/>
      <c r="S231" s="197"/>
      <c r="T231" s="19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92" t="s">
        <v>192</v>
      </c>
      <c r="AU231" s="192" t="s">
        <v>85</v>
      </c>
      <c r="AV231" s="13" t="s">
        <v>85</v>
      </c>
      <c r="AW231" s="13" t="s">
        <v>31</v>
      </c>
      <c r="AX231" s="13" t="s">
        <v>83</v>
      </c>
      <c r="AY231" s="192" t="s">
        <v>155</v>
      </c>
    </row>
    <row r="232" s="2" customFormat="1" ht="24.15" customHeight="1">
      <c r="A232" s="38"/>
      <c r="B232" s="171"/>
      <c r="C232" s="172" t="s">
        <v>411</v>
      </c>
      <c r="D232" s="172" t="s">
        <v>158</v>
      </c>
      <c r="E232" s="173" t="s">
        <v>656</v>
      </c>
      <c r="F232" s="174" t="s">
        <v>657</v>
      </c>
      <c r="G232" s="175" t="s">
        <v>221</v>
      </c>
      <c r="H232" s="176">
        <v>28.260000000000002</v>
      </c>
      <c r="I232" s="177"/>
      <c r="J232" s="178">
        <f>ROUND(I232*H232,2)</f>
        <v>0</v>
      </c>
      <c r="K232" s="174" t="s">
        <v>162</v>
      </c>
      <c r="L232" s="39"/>
      <c r="M232" s="179" t="s">
        <v>1</v>
      </c>
      <c r="N232" s="180" t="s">
        <v>40</v>
      </c>
      <c r="O232" s="77"/>
      <c r="P232" s="181">
        <f>O232*H232</f>
        <v>0</v>
      </c>
      <c r="Q232" s="181">
        <v>0.00077999999999999999</v>
      </c>
      <c r="R232" s="181">
        <f>Q232*H232</f>
        <v>0.022042800000000001</v>
      </c>
      <c r="S232" s="181">
        <v>0</v>
      </c>
      <c r="T232" s="182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183" t="s">
        <v>189</v>
      </c>
      <c r="AT232" s="183" t="s">
        <v>158</v>
      </c>
      <c r="AU232" s="183" t="s">
        <v>85</v>
      </c>
      <c r="AY232" s="18" t="s">
        <v>155</v>
      </c>
      <c r="BE232" s="184">
        <f>IF(N232="základní",J232,0)</f>
        <v>0</v>
      </c>
      <c r="BF232" s="184">
        <f>IF(N232="snížená",J232,0)</f>
        <v>0</v>
      </c>
      <c r="BG232" s="184">
        <f>IF(N232="zákl. přenesená",J232,0)</f>
        <v>0</v>
      </c>
      <c r="BH232" s="184">
        <f>IF(N232="sníž. přenesená",J232,0)</f>
        <v>0</v>
      </c>
      <c r="BI232" s="184">
        <f>IF(N232="nulová",J232,0)</f>
        <v>0</v>
      </c>
      <c r="BJ232" s="18" t="s">
        <v>83</v>
      </c>
      <c r="BK232" s="184">
        <f>ROUND(I232*H232,2)</f>
        <v>0</v>
      </c>
      <c r="BL232" s="18" t="s">
        <v>189</v>
      </c>
      <c r="BM232" s="183" t="s">
        <v>658</v>
      </c>
    </row>
    <row r="233" s="2" customFormat="1">
      <c r="A233" s="38"/>
      <c r="B233" s="39"/>
      <c r="C233" s="38"/>
      <c r="D233" s="185" t="s">
        <v>165</v>
      </c>
      <c r="E233" s="38"/>
      <c r="F233" s="186" t="s">
        <v>659</v>
      </c>
      <c r="G233" s="38"/>
      <c r="H233" s="38"/>
      <c r="I233" s="187"/>
      <c r="J233" s="38"/>
      <c r="K233" s="38"/>
      <c r="L233" s="39"/>
      <c r="M233" s="188"/>
      <c r="N233" s="189"/>
      <c r="O233" s="77"/>
      <c r="P233" s="77"/>
      <c r="Q233" s="77"/>
      <c r="R233" s="77"/>
      <c r="S233" s="77"/>
      <c r="T233" s="78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8" t="s">
        <v>165</v>
      </c>
      <c r="AU233" s="18" t="s">
        <v>85</v>
      </c>
    </row>
    <row r="234" s="2" customFormat="1" ht="33" customHeight="1">
      <c r="A234" s="38"/>
      <c r="B234" s="171"/>
      <c r="C234" s="172" t="s">
        <v>416</v>
      </c>
      <c r="D234" s="172" t="s">
        <v>158</v>
      </c>
      <c r="E234" s="173" t="s">
        <v>660</v>
      </c>
      <c r="F234" s="174" t="s">
        <v>661</v>
      </c>
      <c r="G234" s="175" t="s">
        <v>221</v>
      </c>
      <c r="H234" s="176">
        <v>28.260000000000002</v>
      </c>
      <c r="I234" s="177"/>
      <c r="J234" s="178">
        <f>ROUND(I234*H234,2)</f>
        <v>0</v>
      </c>
      <c r="K234" s="174" t="s">
        <v>178</v>
      </c>
      <c r="L234" s="39"/>
      <c r="M234" s="179" t="s">
        <v>1</v>
      </c>
      <c r="N234" s="180" t="s">
        <v>40</v>
      </c>
      <c r="O234" s="77"/>
      <c r="P234" s="181">
        <f>O234*H234</f>
        <v>0</v>
      </c>
      <c r="Q234" s="181">
        <v>0.0022200000000000002</v>
      </c>
      <c r="R234" s="181">
        <f>Q234*H234</f>
        <v>0.062737200000000007</v>
      </c>
      <c r="S234" s="181">
        <v>0</v>
      </c>
      <c r="T234" s="182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183" t="s">
        <v>189</v>
      </c>
      <c r="AT234" s="183" t="s">
        <v>158</v>
      </c>
      <c r="AU234" s="183" t="s">
        <v>85</v>
      </c>
      <c r="AY234" s="18" t="s">
        <v>155</v>
      </c>
      <c r="BE234" s="184">
        <f>IF(N234="základní",J234,0)</f>
        <v>0</v>
      </c>
      <c r="BF234" s="184">
        <f>IF(N234="snížená",J234,0)</f>
        <v>0</v>
      </c>
      <c r="BG234" s="184">
        <f>IF(N234="zákl. přenesená",J234,0)</f>
        <v>0</v>
      </c>
      <c r="BH234" s="184">
        <f>IF(N234="sníž. přenesená",J234,0)</f>
        <v>0</v>
      </c>
      <c r="BI234" s="184">
        <f>IF(N234="nulová",J234,0)</f>
        <v>0</v>
      </c>
      <c r="BJ234" s="18" t="s">
        <v>83</v>
      </c>
      <c r="BK234" s="184">
        <f>ROUND(I234*H234,2)</f>
        <v>0</v>
      </c>
      <c r="BL234" s="18" t="s">
        <v>189</v>
      </c>
      <c r="BM234" s="183" t="s">
        <v>662</v>
      </c>
    </row>
    <row r="235" s="2" customFormat="1">
      <c r="A235" s="38"/>
      <c r="B235" s="39"/>
      <c r="C235" s="38"/>
      <c r="D235" s="185" t="s">
        <v>165</v>
      </c>
      <c r="E235" s="38"/>
      <c r="F235" s="186" t="s">
        <v>663</v>
      </c>
      <c r="G235" s="38"/>
      <c r="H235" s="38"/>
      <c r="I235" s="187"/>
      <c r="J235" s="38"/>
      <c r="K235" s="38"/>
      <c r="L235" s="39"/>
      <c r="M235" s="188"/>
      <c r="N235" s="189"/>
      <c r="O235" s="77"/>
      <c r="P235" s="77"/>
      <c r="Q235" s="77"/>
      <c r="R235" s="77"/>
      <c r="S235" s="77"/>
      <c r="T235" s="78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8" t="s">
        <v>165</v>
      </c>
      <c r="AU235" s="18" t="s">
        <v>85</v>
      </c>
    </row>
    <row r="236" s="2" customFormat="1" ht="33" customHeight="1">
      <c r="A236" s="38"/>
      <c r="B236" s="171"/>
      <c r="C236" s="172" t="s">
        <v>421</v>
      </c>
      <c r="D236" s="172" t="s">
        <v>158</v>
      </c>
      <c r="E236" s="173" t="s">
        <v>660</v>
      </c>
      <c r="F236" s="174" t="s">
        <v>661</v>
      </c>
      <c r="G236" s="175" t="s">
        <v>221</v>
      </c>
      <c r="H236" s="176">
        <v>28.260000000000002</v>
      </c>
      <c r="I236" s="177"/>
      <c r="J236" s="178">
        <f>ROUND(I236*H236,2)</f>
        <v>0</v>
      </c>
      <c r="K236" s="174" t="s">
        <v>178</v>
      </c>
      <c r="L236" s="39"/>
      <c r="M236" s="179" t="s">
        <v>1</v>
      </c>
      <c r="N236" s="180" t="s">
        <v>40</v>
      </c>
      <c r="O236" s="77"/>
      <c r="P236" s="181">
        <f>O236*H236</f>
        <v>0</v>
      </c>
      <c r="Q236" s="181">
        <v>0.0022200000000000002</v>
      </c>
      <c r="R236" s="181">
        <f>Q236*H236</f>
        <v>0.062737200000000007</v>
      </c>
      <c r="S236" s="181">
        <v>0</v>
      </c>
      <c r="T236" s="182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183" t="s">
        <v>189</v>
      </c>
      <c r="AT236" s="183" t="s">
        <v>158</v>
      </c>
      <c r="AU236" s="183" t="s">
        <v>85</v>
      </c>
      <c r="AY236" s="18" t="s">
        <v>155</v>
      </c>
      <c r="BE236" s="184">
        <f>IF(N236="základní",J236,0)</f>
        <v>0</v>
      </c>
      <c r="BF236" s="184">
        <f>IF(N236="snížená",J236,0)</f>
        <v>0</v>
      </c>
      <c r="BG236" s="184">
        <f>IF(N236="zákl. přenesená",J236,0)</f>
        <v>0</v>
      </c>
      <c r="BH236" s="184">
        <f>IF(N236="sníž. přenesená",J236,0)</f>
        <v>0</v>
      </c>
      <c r="BI236" s="184">
        <f>IF(N236="nulová",J236,0)</f>
        <v>0</v>
      </c>
      <c r="BJ236" s="18" t="s">
        <v>83</v>
      </c>
      <c r="BK236" s="184">
        <f>ROUND(I236*H236,2)</f>
        <v>0</v>
      </c>
      <c r="BL236" s="18" t="s">
        <v>189</v>
      </c>
      <c r="BM236" s="183" t="s">
        <v>730</v>
      </c>
    </row>
    <row r="237" s="2" customFormat="1">
      <c r="A237" s="38"/>
      <c r="B237" s="39"/>
      <c r="C237" s="38"/>
      <c r="D237" s="185" t="s">
        <v>165</v>
      </c>
      <c r="E237" s="38"/>
      <c r="F237" s="186" t="s">
        <v>663</v>
      </c>
      <c r="G237" s="38"/>
      <c r="H237" s="38"/>
      <c r="I237" s="187"/>
      <c r="J237" s="38"/>
      <c r="K237" s="38"/>
      <c r="L237" s="39"/>
      <c r="M237" s="188"/>
      <c r="N237" s="189"/>
      <c r="O237" s="77"/>
      <c r="P237" s="77"/>
      <c r="Q237" s="77"/>
      <c r="R237" s="77"/>
      <c r="S237" s="77"/>
      <c r="T237" s="78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8" t="s">
        <v>165</v>
      </c>
      <c r="AU237" s="18" t="s">
        <v>85</v>
      </c>
    </row>
    <row r="238" s="2" customFormat="1" ht="24.15" customHeight="1">
      <c r="A238" s="38"/>
      <c r="B238" s="171"/>
      <c r="C238" s="172" t="s">
        <v>427</v>
      </c>
      <c r="D238" s="172" t="s">
        <v>158</v>
      </c>
      <c r="E238" s="173" t="s">
        <v>666</v>
      </c>
      <c r="F238" s="174" t="s">
        <v>667</v>
      </c>
      <c r="G238" s="175" t="s">
        <v>213</v>
      </c>
      <c r="H238" s="176">
        <v>1</v>
      </c>
      <c r="I238" s="177"/>
      <c r="J238" s="178">
        <f>ROUND(I238*H238,2)</f>
        <v>0</v>
      </c>
      <c r="K238" s="174" t="s">
        <v>1</v>
      </c>
      <c r="L238" s="39"/>
      <c r="M238" s="179" t="s">
        <v>1</v>
      </c>
      <c r="N238" s="180" t="s">
        <v>40</v>
      </c>
      <c r="O238" s="77"/>
      <c r="P238" s="181">
        <f>O238*H238</f>
        <v>0</v>
      </c>
      <c r="Q238" s="181">
        <v>0</v>
      </c>
      <c r="R238" s="181">
        <f>Q238*H238</f>
        <v>0</v>
      </c>
      <c r="S238" s="181">
        <v>0</v>
      </c>
      <c r="T238" s="182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183" t="s">
        <v>189</v>
      </c>
      <c r="AT238" s="183" t="s">
        <v>158</v>
      </c>
      <c r="AU238" s="183" t="s">
        <v>85</v>
      </c>
      <c r="AY238" s="18" t="s">
        <v>155</v>
      </c>
      <c r="BE238" s="184">
        <f>IF(N238="základní",J238,0)</f>
        <v>0</v>
      </c>
      <c r="BF238" s="184">
        <f>IF(N238="snížená",J238,0)</f>
        <v>0</v>
      </c>
      <c r="BG238" s="184">
        <f>IF(N238="zákl. přenesená",J238,0)</f>
        <v>0</v>
      </c>
      <c r="BH238" s="184">
        <f>IF(N238="sníž. přenesená",J238,0)</f>
        <v>0</v>
      </c>
      <c r="BI238" s="184">
        <f>IF(N238="nulová",J238,0)</f>
        <v>0</v>
      </c>
      <c r="BJ238" s="18" t="s">
        <v>83</v>
      </c>
      <c r="BK238" s="184">
        <f>ROUND(I238*H238,2)</f>
        <v>0</v>
      </c>
      <c r="BL238" s="18" t="s">
        <v>189</v>
      </c>
      <c r="BM238" s="183" t="s">
        <v>668</v>
      </c>
    </row>
    <row r="239" s="15" customFormat="1">
      <c r="A239" s="15"/>
      <c r="B239" s="211"/>
      <c r="C239" s="15"/>
      <c r="D239" s="191" t="s">
        <v>192</v>
      </c>
      <c r="E239" s="212" t="s">
        <v>1</v>
      </c>
      <c r="F239" s="213" t="s">
        <v>376</v>
      </c>
      <c r="G239" s="15"/>
      <c r="H239" s="212" t="s">
        <v>1</v>
      </c>
      <c r="I239" s="214"/>
      <c r="J239" s="15"/>
      <c r="K239" s="15"/>
      <c r="L239" s="211"/>
      <c r="M239" s="215"/>
      <c r="N239" s="216"/>
      <c r="O239" s="216"/>
      <c r="P239" s="216"/>
      <c r="Q239" s="216"/>
      <c r="R239" s="216"/>
      <c r="S239" s="216"/>
      <c r="T239" s="217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12" t="s">
        <v>192</v>
      </c>
      <c r="AU239" s="212" t="s">
        <v>85</v>
      </c>
      <c r="AV239" s="15" t="s">
        <v>83</v>
      </c>
      <c r="AW239" s="15" t="s">
        <v>31</v>
      </c>
      <c r="AX239" s="15" t="s">
        <v>75</v>
      </c>
      <c r="AY239" s="212" t="s">
        <v>155</v>
      </c>
    </row>
    <row r="240" s="15" customFormat="1">
      <c r="A240" s="15"/>
      <c r="B240" s="211"/>
      <c r="C240" s="15"/>
      <c r="D240" s="191" t="s">
        <v>192</v>
      </c>
      <c r="E240" s="212" t="s">
        <v>1</v>
      </c>
      <c r="F240" s="213" t="s">
        <v>731</v>
      </c>
      <c r="G240" s="15"/>
      <c r="H240" s="212" t="s">
        <v>1</v>
      </c>
      <c r="I240" s="214"/>
      <c r="J240" s="15"/>
      <c r="K240" s="15"/>
      <c r="L240" s="211"/>
      <c r="M240" s="215"/>
      <c r="N240" s="216"/>
      <c r="O240" s="216"/>
      <c r="P240" s="216"/>
      <c r="Q240" s="216"/>
      <c r="R240" s="216"/>
      <c r="S240" s="216"/>
      <c r="T240" s="217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12" t="s">
        <v>192</v>
      </c>
      <c r="AU240" s="212" t="s">
        <v>85</v>
      </c>
      <c r="AV240" s="15" t="s">
        <v>83</v>
      </c>
      <c r="AW240" s="15" t="s">
        <v>31</v>
      </c>
      <c r="AX240" s="15" t="s">
        <v>75</v>
      </c>
      <c r="AY240" s="212" t="s">
        <v>155</v>
      </c>
    </row>
    <row r="241" s="13" customFormat="1">
      <c r="A241" s="13"/>
      <c r="B241" s="190"/>
      <c r="C241" s="13"/>
      <c r="D241" s="191" t="s">
        <v>192</v>
      </c>
      <c r="E241" s="192" t="s">
        <v>1</v>
      </c>
      <c r="F241" s="193" t="s">
        <v>83</v>
      </c>
      <c r="G241" s="13"/>
      <c r="H241" s="194">
        <v>1</v>
      </c>
      <c r="I241" s="195"/>
      <c r="J241" s="13"/>
      <c r="K241" s="13"/>
      <c r="L241" s="190"/>
      <c r="M241" s="196"/>
      <c r="N241" s="197"/>
      <c r="O241" s="197"/>
      <c r="P241" s="197"/>
      <c r="Q241" s="197"/>
      <c r="R241" s="197"/>
      <c r="S241" s="197"/>
      <c r="T241" s="19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192" t="s">
        <v>192</v>
      </c>
      <c r="AU241" s="192" t="s">
        <v>85</v>
      </c>
      <c r="AV241" s="13" t="s">
        <v>85</v>
      </c>
      <c r="AW241" s="13" t="s">
        <v>31</v>
      </c>
      <c r="AX241" s="13" t="s">
        <v>83</v>
      </c>
      <c r="AY241" s="192" t="s">
        <v>155</v>
      </c>
    </row>
    <row r="242" s="2" customFormat="1" ht="24.15" customHeight="1">
      <c r="A242" s="38"/>
      <c r="B242" s="171"/>
      <c r="C242" s="172" t="s">
        <v>432</v>
      </c>
      <c r="D242" s="172" t="s">
        <v>158</v>
      </c>
      <c r="E242" s="173" t="s">
        <v>455</v>
      </c>
      <c r="F242" s="174" t="s">
        <v>456</v>
      </c>
      <c r="G242" s="175" t="s">
        <v>161</v>
      </c>
      <c r="H242" s="176">
        <v>0.17699999999999999</v>
      </c>
      <c r="I242" s="177"/>
      <c r="J242" s="178">
        <f>ROUND(I242*H242,2)</f>
        <v>0</v>
      </c>
      <c r="K242" s="174" t="s">
        <v>162</v>
      </c>
      <c r="L242" s="39"/>
      <c r="M242" s="179" t="s">
        <v>1</v>
      </c>
      <c r="N242" s="180" t="s">
        <v>40</v>
      </c>
      <c r="O242" s="77"/>
      <c r="P242" s="181">
        <f>O242*H242</f>
        <v>0</v>
      </c>
      <c r="Q242" s="181">
        <v>0</v>
      </c>
      <c r="R242" s="181">
        <f>Q242*H242</f>
        <v>0</v>
      </c>
      <c r="S242" s="181">
        <v>0</v>
      </c>
      <c r="T242" s="182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183" t="s">
        <v>189</v>
      </c>
      <c r="AT242" s="183" t="s">
        <v>158</v>
      </c>
      <c r="AU242" s="183" t="s">
        <v>85</v>
      </c>
      <c r="AY242" s="18" t="s">
        <v>155</v>
      </c>
      <c r="BE242" s="184">
        <f>IF(N242="základní",J242,0)</f>
        <v>0</v>
      </c>
      <c r="BF242" s="184">
        <f>IF(N242="snížená",J242,0)</f>
        <v>0</v>
      </c>
      <c r="BG242" s="184">
        <f>IF(N242="zákl. přenesená",J242,0)</f>
        <v>0</v>
      </c>
      <c r="BH242" s="184">
        <f>IF(N242="sníž. přenesená",J242,0)</f>
        <v>0</v>
      </c>
      <c r="BI242" s="184">
        <f>IF(N242="nulová",J242,0)</f>
        <v>0</v>
      </c>
      <c r="BJ242" s="18" t="s">
        <v>83</v>
      </c>
      <c r="BK242" s="184">
        <f>ROUND(I242*H242,2)</f>
        <v>0</v>
      </c>
      <c r="BL242" s="18" t="s">
        <v>189</v>
      </c>
      <c r="BM242" s="183" t="s">
        <v>457</v>
      </c>
    </row>
    <row r="243" s="2" customFormat="1">
      <c r="A243" s="38"/>
      <c r="B243" s="39"/>
      <c r="C243" s="38"/>
      <c r="D243" s="185" t="s">
        <v>165</v>
      </c>
      <c r="E243" s="38"/>
      <c r="F243" s="186" t="s">
        <v>458</v>
      </c>
      <c r="G243" s="38"/>
      <c r="H243" s="38"/>
      <c r="I243" s="187"/>
      <c r="J243" s="38"/>
      <c r="K243" s="38"/>
      <c r="L243" s="39"/>
      <c r="M243" s="188"/>
      <c r="N243" s="189"/>
      <c r="O243" s="77"/>
      <c r="P243" s="77"/>
      <c r="Q243" s="77"/>
      <c r="R243" s="77"/>
      <c r="S243" s="77"/>
      <c r="T243" s="78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8" t="s">
        <v>165</v>
      </c>
      <c r="AU243" s="18" t="s">
        <v>85</v>
      </c>
    </row>
    <row r="244" s="12" customFormat="1" ht="22.8" customHeight="1">
      <c r="A244" s="12"/>
      <c r="B244" s="158"/>
      <c r="C244" s="12"/>
      <c r="D244" s="159" t="s">
        <v>74</v>
      </c>
      <c r="E244" s="169" t="s">
        <v>459</v>
      </c>
      <c r="F244" s="169" t="s">
        <v>460</v>
      </c>
      <c r="G244" s="12"/>
      <c r="H244" s="12"/>
      <c r="I244" s="161"/>
      <c r="J244" s="170">
        <f>BK244</f>
        <v>0</v>
      </c>
      <c r="K244" s="12"/>
      <c r="L244" s="158"/>
      <c r="M244" s="163"/>
      <c r="N244" s="164"/>
      <c r="O244" s="164"/>
      <c r="P244" s="165">
        <f>SUM(P245:P253)</f>
        <v>0</v>
      </c>
      <c r="Q244" s="164"/>
      <c r="R244" s="165">
        <f>SUM(R245:R253)</f>
        <v>0.1117798</v>
      </c>
      <c r="S244" s="164"/>
      <c r="T244" s="166">
        <f>SUM(T245:T253)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159" t="s">
        <v>85</v>
      </c>
      <c r="AT244" s="167" t="s">
        <v>74</v>
      </c>
      <c r="AU244" s="167" t="s">
        <v>83</v>
      </c>
      <c r="AY244" s="159" t="s">
        <v>155</v>
      </c>
      <c r="BK244" s="168">
        <f>SUM(BK245:BK253)</f>
        <v>0</v>
      </c>
    </row>
    <row r="245" s="2" customFormat="1" ht="24.15" customHeight="1">
      <c r="A245" s="38"/>
      <c r="B245" s="171"/>
      <c r="C245" s="172" t="s">
        <v>438</v>
      </c>
      <c r="D245" s="172" t="s">
        <v>158</v>
      </c>
      <c r="E245" s="173" t="s">
        <v>462</v>
      </c>
      <c r="F245" s="174" t="s">
        <v>463</v>
      </c>
      <c r="G245" s="175" t="s">
        <v>188</v>
      </c>
      <c r="H245" s="176">
        <v>6.8200000000000003</v>
      </c>
      <c r="I245" s="177"/>
      <c r="J245" s="178">
        <f>ROUND(I245*H245,2)</f>
        <v>0</v>
      </c>
      <c r="K245" s="174" t="s">
        <v>162</v>
      </c>
      <c r="L245" s="39"/>
      <c r="M245" s="179" t="s">
        <v>1</v>
      </c>
      <c r="N245" s="180" t="s">
        <v>40</v>
      </c>
      <c r="O245" s="77"/>
      <c r="P245" s="181">
        <f>O245*H245</f>
        <v>0</v>
      </c>
      <c r="Q245" s="181">
        <v>0</v>
      </c>
      <c r="R245" s="181">
        <f>Q245*H245</f>
        <v>0</v>
      </c>
      <c r="S245" s="181">
        <v>0</v>
      </c>
      <c r="T245" s="182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183" t="s">
        <v>189</v>
      </c>
      <c r="AT245" s="183" t="s">
        <v>158</v>
      </c>
      <c r="AU245" s="183" t="s">
        <v>85</v>
      </c>
      <c r="AY245" s="18" t="s">
        <v>155</v>
      </c>
      <c r="BE245" s="184">
        <f>IF(N245="základní",J245,0)</f>
        <v>0</v>
      </c>
      <c r="BF245" s="184">
        <f>IF(N245="snížená",J245,0)</f>
        <v>0</v>
      </c>
      <c r="BG245" s="184">
        <f>IF(N245="zákl. přenesená",J245,0)</f>
        <v>0</v>
      </c>
      <c r="BH245" s="184">
        <f>IF(N245="sníž. přenesená",J245,0)</f>
        <v>0</v>
      </c>
      <c r="BI245" s="184">
        <f>IF(N245="nulová",J245,0)</f>
        <v>0</v>
      </c>
      <c r="BJ245" s="18" t="s">
        <v>83</v>
      </c>
      <c r="BK245" s="184">
        <f>ROUND(I245*H245,2)</f>
        <v>0</v>
      </c>
      <c r="BL245" s="18" t="s">
        <v>189</v>
      </c>
      <c r="BM245" s="183" t="s">
        <v>464</v>
      </c>
    </row>
    <row r="246" s="2" customFormat="1">
      <c r="A246" s="38"/>
      <c r="B246" s="39"/>
      <c r="C246" s="38"/>
      <c r="D246" s="185" t="s">
        <v>165</v>
      </c>
      <c r="E246" s="38"/>
      <c r="F246" s="186" t="s">
        <v>465</v>
      </c>
      <c r="G246" s="38"/>
      <c r="H246" s="38"/>
      <c r="I246" s="187"/>
      <c r="J246" s="38"/>
      <c r="K246" s="38"/>
      <c r="L246" s="39"/>
      <c r="M246" s="188"/>
      <c r="N246" s="189"/>
      <c r="O246" s="77"/>
      <c r="P246" s="77"/>
      <c r="Q246" s="77"/>
      <c r="R246" s="77"/>
      <c r="S246" s="77"/>
      <c r="T246" s="78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8" t="s">
        <v>165</v>
      </c>
      <c r="AU246" s="18" t="s">
        <v>85</v>
      </c>
    </row>
    <row r="247" s="13" customFormat="1">
      <c r="A247" s="13"/>
      <c r="B247" s="190"/>
      <c r="C247" s="13"/>
      <c r="D247" s="191" t="s">
        <v>192</v>
      </c>
      <c r="E247" s="192" t="s">
        <v>1</v>
      </c>
      <c r="F247" s="193" t="s">
        <v>732</v>
      </c>
      <c r="G247" s="13"/>
      <c r="H247" s="194">
        <v>6.8200000000000003</v>
      </c>
      <c r="I247" s="195"/>
      <c r="J247" s="13"/>
      <c r="K247" s="13"/>
      <c r="L247" s="190"/>
      <c r="M247" s="196"/>
      <c r="N247" s="197"/>
      <c r="O247" s="197"/>
      <c r="P247" s="197"/>
      <c r="Q247" s="197"/>
      <c r="R247" s="197"/>
      <c r="S247" s="197"/>
      <c r="T247" s="19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92" t="s">
        <v>192</v>
      </c>
      <c r="AU247" s="192" t="s">
        <v>85</v>
      </c>
      <c r="AV247" s="13" t="s">
        <v>85</v>
      </c>
      <c r="AW247" s="13" t="s">
        <v>31</v>
      </c>
      <c r="AX247" s="13" t="s">
        <v>83</v>
      </c>
      <c r="AY247" s="192" t="s">
        <v>155</v>
      </c>
    </row>
    <row r="248" s="2" customFormat="1" ht="21.75" customHeight="1">
      <c r="A248" s="38"/>
      <c r="B248" s="171"/>
      <c r="C248" s="218" t="s">
        <v>443</v>
      </c>
      <c r="D248" s="218" t="s">
        <v>244</v>
      </c>
      <c r="E248" s="219" t="s">
        <v>472</v>
      </c>
      <c r="F248" s="220" t="s">
        <v>473</v>
      </c>
      <c r="G248" s="221" t="s">
        <v>188</v>
      </c>
      <c r="H248" s="222">
        <v>7.5019999999999998</v>
      </c>
      <c r="I248" s="223"/>
      <c r="J248" s="224">
        <f>ROUND(I248*H248,2)</f>
        <v>0</v>
      </c>
      <c r="K248" s="220" t="s">
        <v>162</v>
      </c>
      <c r="L248" s="225"/>
      <c r="M248" s="226" t="s">
        <v>1</v>
      </c>
      <c r="N248" s="227" t="s">
        <v>40</v>
      </c>
      <c r="O248" s="77"/>
      <c r="P248" s="181">
        <f>O248*H248</f>
        <v>0</v>
      </c>
      <c r="Q248" s="181">
        <v>0.0149</v>
      </c>
      <c r="R248" s="181">
        <f>Q248*H248</f>
        <v>0.1117798</v>
      </c>
      <c r="S248" s="181">
        <v>0</v>
      </c>
      <c r="T248" s="182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183" t="s">
        <v>298</v>
      </c>
      <c r="AT248" s="183" t="s">
        <v>244</v>
      </c>
      <c r="AU248" s="183" t="s">
        <v>85</v>
      </c>
      <c r="AY248" s="18" t="s">
        <v>155</v>
      </c>
      <c r="BE248" s="184">
        <f>IF(N248="základní",J248,0)</f>
        <v>0</v>
      </c>
      <c r="BF248" s="184">
        <f>IF(N248="snížená",J248,0)</f>
        <v>0</v>
      </c>
      <c r="BG248" s="184">
        <f>IF(N248="zákl. přenesená",J248,0)</f>
        <v>0</v>
      </c>
      <c r="BH248" s="184">
        <f>IF(N248="sníž. přenesená",J248,0)</f>
        <v>0</v>
      </c>
      <c r="BI248" s="184">
        <f>IF(N248="nulová",J248,0)</f>
        <v>0</v>
      </c>
      <c r="BJ248" s="18" t="s">
        <v>83</v>
      </c>
      <c r="BK248" s="184">
        <f>ROUND(I248*H248,2)</f>
        <v>0</v>
      </c>
      <c r="BL248" s="18" t="s">
        <v>189</v>
      </c>
      <c r="BM248" s="183" t="s">
        <v>474</v>
      </c>
    </row>
    <row r="249" s="13" customFormat="1">
      <c r="A249" s="13"/>
      <c r="B249" s="190"/>
      <c r="C249" s="13"/>
      <c r="D249" s="191" t="s">
        <v>192</v>
      </c>
      <c r="E249" s="13"/>
      <c r="F249" s="193" t="s">
        <v>733</v>
      </c>
      <c r="G249" s="13"/>
      <c r="H249" s="194">
        <v>7.5019999999999998</v>
      </c>
      <c r="I249" s="195"/>
      <c r="J249" s="13"/>
      <c r="K249" s="13"/>
      <c r="L249" s="190"/>
      <c r="M249" s="196"/>
      <c r="N249" s="197"/>
      <c r="O249" s="197"/>
      <c r="P249" s="197"/>
      <c r="Q249" s="197"/>
      <c r="R249" s="197"/>
      <c r="S249" s="197"/>
      <c r="T249" s="19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92" t="s">
        <v>192</v>
      </c>
      <c r="AU249" s="192" t="s">
        <v>85</v>
      </c>
      <c r="AV249" s="13" t="s">
        <v>85</v>
      </c>
      <c r="AW249" s="13" t="s">
        <v>3</v>
      </c>
      <c r="AX249" s="13" t="s">
        <v>83</v>
      </c>
      <c r="AY249" s="192" t="s">
        <v>155</v>
      </c>
    </row>
    <row r="250" s="2" customFormat="1" ht="16.5" customHeight="1">
      <c r="A250" s="38"/>
      <c r="B250" s="171"/>
      <c r="C250" s="172" t="s">
        <v>448</v>
      </c>
      <c r="D250" s="172" t="s">
        <v>158</v>
      </c>
      <c r="E250" s="173" t="s">
        <v>477</v>
      </c>
      <c r="F250" s="174" t="s">
        <v>478</v>
      </c>
      <c r="G250" s="175" t="s">
        <v>362</v>
      </c>
      <c r="H250" s="176">
        <v>0.158</v>
      </c>
      <c r="I250" s="177"/>
      <c r="J250" s="178">
        <f>ROUND(I250*H250,2)</f>
        <v>0</v>
      </c>
      <c r="K250" s="174" t="s">
        <v>1</v>
      </c>
      <c r="L250" s="39"/>
      <c r="M250" s="179" t="s">
        <v>1</v>
      </c>
      <c r="N250" s="180" t="s">
        <v>40</v>
      </c>
      <c r="O250" s="77"/>
      <c r="P250" s="181">
        <f>O250*H250</f>
        <v>0</v>
      </c>
      <c r="Q250" s="181">
        <v>0</v>
      </c>
      <c r="R250" s="181">
        <f>Q250*H250</f>
        <v>0</v>
      </c>
      <c r="S250" s="181">
        <v>0</v>
      </c>
      <c r="T250" s="182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183" t="s">
        <v>189</v>
      </c>
      <c r="AT250" s="183" t="s">
        <v>158</v>
      </c>
      <c r="AU250" s="183" t="s">
        <v>85</v>
      </c>
      <c r="AY250" s="18" t="s">
        <v>155</v>
      </c>
      <c r="BE250" s="184">
        <f>IF(N250="základní",J250,0)</f>
        <v>0</v>
      </c>
      <c r="BF250" s="184">
        <f>IF(N250="snížená",J250,0)</f>
        <v>0</v>
      </c>
      <c r="BG250" s="184">
        <f>IF(N250="zákl. přenesená",J250,0)</f>
        <v>0</v>
      </c>
      <c r="BH250" s="184">
        <f>IF(N250="sníž. přenesená",J250,0)</f>
        <v>0</v>
      </c>
      <c r="BI250" s="184">
        <f>IF(N250="nulová",J250,0)</f>
        <v>0</v>
      </c>
      <c r="BJ250" s="18" t="s">
        <v>83</v>
      </c>
      <c r="BK250" s="184">
        <f>ROUND(I250*H250,2)</f>
        <v>0</v>
      </c>
      <c r="BL250" s="18" t="s">
        <v>189</v>
      </c>
      <c r="BM250" s="183" t="s">
        <v>479</v>
      </c>
    </row>
    <row r="251" s="13" customFormat="1">
      <c r="A251" s="13"/>
      <c r="B251" s="190"/>
      <c r="C251" s="13"/>
      <c r="D251" s="191" t="s">
        <v>192</v>
      </c>
      <c r="E251" s="192" t="s">
        <v>1</v>
      </c>
      <c r="F251" s="193" t="s">
        <v>734</v>
      </c>
      <c r="G251" s="13"/>
      <c r="H251" s="194">
        <v>0.158</v>
      </c>
      <c r="I251" s="195"/>
      <c r="J251" s="13"/>
      <c r="K251" s="13"/>
      <c r="L251" s="190"/>
      <c r="M251" s="196"/>
      <c r="N251" s="197"/>
      <c r="O251" s="197"/>
      <c r="P251" s="197"/>
      <c r="Q251" s="197"/>
      <c r="R251" s="197"/>
      <c r="S251" s="197"/>
      <c r="T251" s="19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92" t="s">
        <v>192</v>
      </c>
      <c r="AU251" s="192" t="s">
        <v>85</v>
      </c>
      <c r="AV251" s="13" t="s">
        <v>85</v>
      </c>
      <c r="AW251" s="13" t="s">
        <v>31</v>
      </c>
      <c r="AX251" s="13" t="s">
        <v>83</v>
      </c>
      <c r="AY251" s="192" t="s">
        <v>155</v>
      </c>
    </row>
    <row r="252" s="2" customFormat="1" ht="24.15" customHeight="1">
      <c r="A252" s="38"/>
      <c r="B252" s="171"/>
      <c r="C252" s="172" t="s">
        <v>454</v>
      </c>
      <c r="D252" s="172" t="s">
        <v>158</v>
      </c>
      <c r="E252" s="173" t="s">
        <v>482</v>
      </c>
      <c r="F252" s="174" t="s">
        <v>483</v>
      </c>
      <c r="G252" s="175" t="s">
        <v>161</v>
      </c>
      <c r="H252" s="176">
        <v>0.112</v>
      </c>
      <c r="I252" s="177"/>
      <c r="J252" s="178">
        <f>ROUND(I252*H252,2)</f>
        <v>0</v>
      </c>
      <c r="K252" s="174" t="s">
        <v>162</v>
      </c>
      <c r="L252" s="39"/>
      <c r="M252" s="179" t="s">
        <v>1</v>
      </c>
      <c r="N252" s="180" t="s">
        <v>40</v>
      </c>
      <c r="O252" s="77"/>
      <c r="P252" s="181">
        <f>O252*H252</f>
        <v>0</v>
      </c>
      <c r="Q252" s="181">
        <v>0</v>
      </c>
      <c r="R252" s="181">
        <f>Q252*H252</f>
        <v>0</v>
      </c>
      <c r="S252" s="181">
        <v>0</v>
      </c>
      <c r="T252" s="182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183" t="s">
        <v>189</v>
      </c>
      <c r="AT252" s="183" t="s">
        <v>158</v>
      </c>
      <c r="AU252" s="183" t="s">
        <v>85</v>
      </c>
      <c r="AY252" s="18" t="s">
        <v>155</v>
      </c>
      <c r="BE252" s="184">
        <f>IF(N252="základní",J252,0)</f>
        <v>0</v>
      </c>
      <c r="BF252" s="184">
        <f>IF(N252="snížená",J252,0)</f>
        <v>0</v>
      </c>
      <c r="BG252" s="184">
        <f>IF(N252="zákl. přenesená",J252,0)</f>
        <v>0</v>
      </c>
      <c r="BH252" s="184">
        <f>IF(N252="sníž. přenesená",J252,0)</f>
        <v>0</v>
      </c>
      <c r="BI252" s="184">
        <f>IF(N252="nulová",J252,0)</f>
        <v>0</v>
      </c>
      <c r="BJ252" s="18" t="s">
        <v>83</v>
      </c>
      <c r="BK252" s="184">
        <f>ROUND(I252*H252,2)</f>
        <v>0</v>
      </c>
      <c r="BL252" s="18" t="s">
        <v>189</v>
      </c>
      <c r="BM252" s="183" t="s">
        <v>484</v>
      </c>
    </row>
    <row r="253" s="2" customFormat="1">
      <c r="A253" s="38"/>
      <c r="B253" s="39"/>
      <c r="C253" s="38"/>
      <c r="D253" s="185" t="s">
        <v>165</v>
      </c>
      <c r="E253" s="38"/>
      <c r="F253" s="186" t="s">
        <v>485</v>
      </c>
      <c r="G253" s="38"/>
      <c r="H253" s="38"/>
      <c r="I253" s="187"/>
      <c r="J253" s="38"/>
      <c r="K253" s="38"/>
      <c r="L253" s="39"/>
      <c r="M253" s="188"/>
      <c r="N253" s="189"/>
      <c r="O253" s="77"/>
      <c r="P253" s="77"/>
      <c r="Q253" s="77"/>
      <c r="R253" s="77"/>
      <c r="S253" s="77"/>
      <c r="T253" s="78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8" t="s">
        <v>165</v>
      </c>
      <c r="AU253" s="18" t="s">
        <v>85</v>
      </c>
    </row>
    <row r="254" s="12" customFormat="1" ht="25.92" customHeight="1">
      <c r="A254" s="12"/>
      <c r="B254" s="158"/>
      <c r="C254" s="12"/>
      <c r="D254" s="159" t="s">
        <v>74</v>
      </c>
      <c r="E254" s="160" t="s">
        <v>244</v>
      </c>
      <c r="F254" s="160" t="s">
        <v>245</v>
      </c>
      <c r="G254" s="12"/>
      <c r="H254" s="12"/>
      <c r="I254" s="161"/>
      <c r="J254" s="162">
        <f>BK254</f>
        <v>0</v>
      </c>
      <c r="K254" s="12"/>
      <c r="L254" s="158"/>
      <c r="M254" s="163"/>
      <c r="N254" s="164"/>
      <c r="O254" s="164"/>
      <c r="P254" s="165">
        <v>0</v>
      </c>
      <c r="Q254" s="164"/>
      <c r="R254" s="165">
        <v>0</v>
      </c>
      <c r="S254" s="164"/>
      <c r="T254" s="166"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159" t="s">
        <v>171</v>
      </c>
      <c r="AT254" s="167" t="s">
        <v>74</v>
      </c>
      <c r="AU254" s="167" t="s">
        <v>75</v>
      </c>
      <c r="AY254" s="159" t="s">
        <v>155</v>
      </c>
      <c r="BK254" s="168">
        <v>0</v>
      </c>
    </row>
    <row r="255" s="12" customFormat="1" ht="25.92" customHeight="1">
      <c r="A255" s="12"/>
      <c r="B255" s="158"/>
      <c r="C255" s="12"/>
      <c r="D255" s="159" t="s">
        <v>74</v>
      </c>
      <c r="E255" s="160" t="s">
        <v>486</v>
      </c>
      <c r="F255" s="160" t="s">
        <v>487</v>
      </c>
      <c r="G255" s="12"/>
      <c r="H255" s="12"/>
      <c r="I255" s="161"/>
      <c r="J255" s="162">
        <f>BK255</f>
        <v>0</v>
      </c>
      <c r="K255" s="12"/>
      <c r="L255" s="158"/>
      <c r="M255" s="163"/>
      <c r="N255" s="164"/>
      <c r="O255" s="164"/>
      <c r="P255" s="165">
        <f>P256</f>
        <v>0</v>
      </c>
      <c r="Q255" s="164"/>
      <c r="R255" s="165">
        <f>R256</f>
        <v>0</v>
      </c>
      <c r="S255" s="164"/>
      <c r="T255" s="166">
        <f>T256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159" t="s">
        <v>185</v>
      </c>
      <c r="AT255" s="167" t="s">
        <v>74</v>
      </c>
      <c r="AU255" s="167" t="s">
        <v>75</v>
      </c>
      <c r="AY255" s="159" t="s">
        <v>155</v>
      </c>
      <c r="BK255" s="168">
        <f>BK256</f>
        <v>0</v>
      </c>
    </row>
    <row r="256" s="12" customFormat="1" ht="22.8" customHeight="1">
      <c r="A256" s="12"/>
      <c r="B256" s="158"/>
      <c r="C256" s="12"/>
      <c r="D256" s="159" t="s">
        <v>74</v>
      </c>
      <c r="E256" s="169" t="s">
        <v>488</v>
      </c>
      <c r="F256" s="169" t="s">
        <v>489</v>
      </c>
      <c r="G256" s="12"/>
      <c r="H256" s="12"/>
      <c r="I256" s="161"/>
      <c r="J256" s="170">
        <f>BK256</f>
        <v>0</v>
      </c>
      <c r="K256" s="12"/>
      <c r="L256" s="158"/>
      <c r="M256" s="163"/>
      <c r="N256" s="164"/>
      <c r="O256" s="164"/>
      <c r="P256" s="165">
        <f>SUM(P257:P265)</f>
        <v>0</v>
      </c>
      <c r="Q256" s="164"/>
      <c r="R256" s="165">
        <f>SUM(R257:R265)</f>
        <v>0</v>
      </c>
      <c r="S256" s="164"/>
      <c r="T256" s="166">
        <f>SUM(T257:T265)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159" t="s">
        <v>185</v>
      </c>
      <c r="AT256" s="167" t="s">
        <v>74</v>
      </c>
      <c r="AU256" s="167" t="s">
        <v>83</v>
      </c>
      <c r="AY256" s="159" t="s">
        <v>155</v>
      </c>
      <c r="BK256" s="168">
        <f>SUM(BK257:BK265)</f>
        <v>0</v>
      </c>
    </row>
    <row r="257" s="2" customFormat="1" ht="16.5" customHeight="1">
      <c r="A257" s="38"/>
      <c r="B257" s="171"/>
      <c r="C257" s="172" t="s">
        <v>461</v>
      </c>
      <c r="D257" s="172" t="s">
        <v>158</v>
      </c>
      <c r="E257" s="173" t="s">
        <v>491</v>
      </c>
      <c r="F257" s="174" t="s">
        <v>492</v>
      </c>
      <c r="G257" s="175" t="s">
        <v>493</v>
      </c>
      <c r="H257" s="176">
        <v>1</v>
      </c>
      <c r="I257" s="177"/>
      <c r="J257" s="178">
        <f>ROUND(I257*H257,2)</f>
        <v>0</v>
      </c>
      <c r="K257" s="174" t="s">
        <v>162</v>
      </c>
      <c r="L257" s="39"/>
      <c r="M257" s="179" t="s">
        <v>1</v>
      </c>
      <c r="N257" s="180" t="s">
        <v>40</v>
      </c>
      <c r="O257" s="77"/>
      <c r="P257" s="181">
        <f>O257*H257</f>
        <v>0</v>
      </c>
      <c r="Q257" s="181">
        <v>0</v>
      </c>
      <c r="R257" s="181">
        <f>Q257*H257</f>
        <v>0</v>
      </c>
      <c r="S257" s="181">
        <v>0</v>
      </c>
      <c r="T257" s="182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183" t="s">
        <v>494</v>
      </c>
      <c r="AT257" s="183" t="s">
        <v>158</v>
      </c>
      <c r="AU257" s="183" t="s">
        <v>85</v>
      </c>
      <c r="AY257" s="18" t="s">
        <v>155</v>
      </c>
      <c r="BE257" s="184">
        <f>IF(N257="základní",J257,0)</f>
        <v>0</v>
      </c>
      <c r="BF257" s="184">
        <f>IF(N257="snížená",J257,0)</f>
        <v>0</v>
      </c>
      <c r="BG257" s="184">
        <f>IF(N257="zákl. přenesená",J257,0)</f>
        <v>0</v>
      </c>
      <c r="BH257" s="184">
        <f>IF(N257="sníž. přenesená",J257,0)</f>
        <v>0</v>
      </c>
      <c r="BI257" s="184">
        <f>IF(N257="nulová",J257,0)</f>
        <v>0</v>
      </c>
      <c r="BJ257" s="18" t="s">
        <v>83</v>
      </c>
      <c r="BK257" s="184">
        <f>ROUND(I257*H257,2)</f>
        <v>0</v>
      </c>
      <c r="BL257" s="18" t="s">
        <v>494</v>
      </c>
      <c r="BM257" s="183" t="s">
        <v>495</v>
      </c>
    </row>
    <row r="258" s="2" customFormat="1">
      <c r="A258" s="38"/>
      <c r="B258" s="39"/>
      <c r="C258" s="38"/>
      <c r="D258" s="185" t="s">
        <v>165</v>
      </c>
      <c r="E258" s="38"/>
      <c r="F258" s="186" t="s">
        <v>496</v>
      </c>
      <c r="G258" s="38"/>
      <c r="H258" s="38"/>
      <c r="I258" s="187"/>
      <c r="J258" s="38"/>
      <c r="K258" s="38"/>
      <c r="L258" s="39"/>
      <c r="M258" s="188"/>
      <c r="N258" s="189"/>
      <c r="O258" s="77"/>
      <c r="P258" s="77"/>
      <c r="Q258" s="77"/>
      <c r="R258" s="77"/>
      <c r="S258" s="77"/>
      <c r="T258" s="78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8" t="s">
        <v>165</v>
      </c>
      <c r="AU258" s="18" t="s">
        <v>85</v>
      </c>
    </row>
    <row r="259" s="2" customFormat="1" ht="37.8" customHeight="1">
      <c r="A259" s="38"/>
      <c r="B259" s="171"/>
      <c r="C259" s="172" t="s">
        <v>471</v>
      </c>
      <c r="D259" s="172" t="s">
        <v>158</v>
      </c>
      <c r="E259" s="173" t="s">
        <v>498</v>
      </c>
      <c r="F259" s="174" t="s">
        <v>499</v>
      </c>
      <c r="G259" s="175" t="s">
        <v>493</v>
      </c>
      <c r="H259" s="176">
        <v>1</v>
      </c>
      <c r="I259" s="177"/>
      <c r="J259" s="178">
        <f>ROUND(I259*H259,2)</f>
        <v>0</v>
      </c>
      <c r="K259" s="174" t="s">
        <v>1</v>
      </c>
      <c r="L259" s="39"/>
      <c r="M259" s="179" t="s">
        <v>1</v>
      </c>
      <c r="N259" s="180" t="s">
        <v>40</v>
      </c>
      <c r="O259" s="77"/>
      <c r="P259" s="181">
        <f>O259*H259</f>
        <v>0</v>
      </c>
      <c r="Q259" s="181">
        <v>0</v>
      </c>
      <c r="R259" s="181">
        <f>Q259*H259</f>
        <v>0</v>
      </c>
      <c r="S259" s="181">
        <v>0</v>
      </c>
      <c r="T259" s="182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183" t="s">
        <v>494</v>
      </c>
      <c r="AT259" s="183" t="s">
        <v>158</v>
      </c>
      <c r="AU259" s="183" t="s">
        <v>85</v>
      </c>
      <c r="AY259" s="18" t="s">
        <v>155</v>
      </c>
      <c r="BE259" s="184">
        <f>IF(N259="základní",J259,0)</f>
        <v>0</v>
      </c>
      <c r="BF259" s="184">
        <f>IF(N259="snížená",J259,0)</f>
        <v>0</v>
      </c>
      <c r="BG259" s="184">
        <f>IF(N259="zákl. přenesená",J259,0)</f>
        <v>0</v>
      </c>
      <c r="BH259" s="184">
        <f>IF(N259="sníž. přenesená",J259,0)</f>
        <v>0</v>
      </c>
      <c r="BI259" s="184">
        <f>IF(N259="nulová",J259,0)</f>
        <v>0</v>
      </c>
      <c r="BJ259" s="18" t="s">
        <v>83</v>
      </c>
      <c r="BK259" s="184">
        <f>ROUND(I259*H259,2)</f>
        <v>0</v>
      </c>
      <c r="BL259" s="18" t="s">
        <v>494</v>
      </c>
      <c r="BM259" s="183" t="s">
        <v>500</v>
      </c>
    </row>
    <row r="260" s="2" customFormat="1" ht="21.75" customHeight="1">
      <c r="A260" s="38"/>
      <c r="B260" s="171"/>
      <c r="C260" s="172" t="s">
        <v>476</v>
      </c>
      <c r="D260" s="172" t="s">
        <v>158</v>
      </c>
      <c r="E260" s="173" t="s">
        <v>509</v>
      </c>
      <c r="F260" s="174" t="s">
        <v>510</v>
      </c>
      <c r="G260" s="175" t="s">
        <v>221</v>
      </c>
      <c r="H260" s="176">
        <v>28.629999999999999</v>
      </c>
      <c r="I260" s="177"/>
      <c r="J260" s="178">
        <f>ROUND(I260*H260,2)</f>
        <v>0</v>
      </c>
      <c r="K260" s="174" t="s">
        <v>1</v>
      </c>
      <c r="L260" s="39"/>
      <c r="M260" s="179" t="s">
        <v>1</v>
      </c>
      <c r="N260" s="180" t="s">
        <v>40</v>
      </c>
      <c r="O260" s="77"/>
      <c r="P260" s="181">
        <f>O260*H260</f>
        <v>0</v>
      </c>
      <c r="Q260" s="181">
        <v>0</v>
      </c>
      <c r="R260" s="181">
        <f>Q260*H260</f>
        <v>0</v>
      </c>
      <c r="S260" s="181">
        <v>0</v>
      </c>
      <c r="T260" s="182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183" t="s">
        <v>494</v>
      </c>
      <c r="AT260" s="183" t="s">
        <v>158</v>
      </c>
      <c r="AU260" s="183" t="s">
        <v>85</v>
      </c>
      <c r="AY260" s="18" t="s">
        <v>155</v>
      </c>
      <c r="BE260" s="184">
        <f>IF(N260="základní",J260,0)</f>
        <v>0</v>
      </c>
      <c r="BF260" s="184">
        <f>IF(N260="snížená",J260,0)</f>
        <v>0</v>
      </c>
      <c r="BG260" s="184">
        <f>IF(N260="zákl. přenesená",J260,0)</f>
        <v>0</v>
      </c>
      <c r="BH260" s="184">
        <f>IF(N260="sníž. přenesená",J260,0)</f>
        <v>0</v>
      </c>
      <c r="BI260" s="184">
        <f>IF(N260="nulová",J260,0)</f>
        <v>0</v>
      </c>
      <c r="BJ260" s="18" t="s">
        <v>83</v>
      </c>
      <c r="BK260" s="184">
        <f>ROUND(I260*H260,2)</f>
        <v>0</v>
      </c>
      <c r="BL260" s="18" t="s">
        <v>494</v>
      </c>
      <c r="BM260" s="183" t="s">
        <v>511</v>
      </c>
    </row>
    <row r="261" s="13" customFormat="1">
      <c r="A261" s="13"/>
      <c r="B261" s="190"/>
      <c r="C261" s="13"/>
      <c r="D261" s="191" t="s">
        <v>192</v>
      </c>
      <c r="E261" s="192" t="s">
        <v>1</v>
      </c>
      <c r="F261" s="193" t="s">
        <v>735</v>
      </c>
      <c r="G261" s="13"/>
      <c r="H261" s="194">
        <v>28.629999999999999</v>
      </c>
      <c r="I261" s="195"/>
      <c r="J261" s="13"/>
      <c r="K261" s="13"/>
      <c r="L261" s="190"/>
      <c r="M261" s="196"/>
      <c r="N261" s="197"/>
      <c r="O261" s="197"/>
      <c r="P261" s="197"/>
      <c r="Q261" s="197"/>
      <c r="R261" s="197"/>
      <c r="S261" s="197"/>
      <c r="T261" s="19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92" t="s">
        <v>192</v>
      </c>
      <c r="AU261" s="192" t="s">
        <v>85</v>
      </c>
      <c r="AV261" s="13" t="s">
        <v>85</v>
      </c>
      <c r="AW261" s="13" t="s">
        <v>31</v>
      </c>
      <c r="AX261" s="13" t="s">
        <v>83</v>
      </c>
      <c r="AY261" s="192" t="s">
        <v>155</v>
      </c>
    </row>
    <row r="262" s="2" customFormat="1" ht="24.15" customHeight="1">
      <c r="A262" s="38"/>
      <c r="B262" s="171"/>
      <c r="C262" s="172" t="s">
        <v>481</v>
      </c>
      <c r="D262" s="172" t="s">
        <v>158</v>
      </c>
      <c r="E262" s="173" t="s">
        <v>514</v>
      </c>
      <c r="F262" s="174" t="s">
        <v>515</v>
      </c>
      <c r="G262" s="175" t="s">
        <v>221</v>
      </c>
      <c r="H262" s="176">
        <v>32.630000000000003</v>
      </c>
      <c r="I262" s="177"/>
      <c r="J262" s="178">
        <f>ROUND(I262*H262,2)</f>
        <v>0</v>
      </c>
      <c r="K262" s="174" t="s">
        <v>1</v>
      </c>
      <c r="L262" s="39"/>
      <c r="M262" s="179" t="s">
        <v>1</v>
      </c>
      <c r="N262" s="180" t="s">
        <v>40</v>
      </c>
      <c r="O262" s="77"/>
      <c r="P262" s="181">
        <f>O262*H262</f>
        <v>0</v>
      </c>
      <c r="Q262" s="181">
        <v>0</v>
      </c>
      <c r="R262" s="181">
        <f>Q262*H262</f>
        <v>0</v>
      </c>
      <c r="S262" s="181">
        <v>0</v>
      </c>
      <c r="T262" s="182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183" t="s">
        <v>494</v>
      </c>
      <c r="AT262" s="183" t="s">
        <v>158</v>
      </c>
      <c r="AU262" s="183" t="s">
        <v>85</v>
      </c>
      <c r="AY262" s="18" t="s">
        <v>155</v>
      </c>
      <c r="BE262" s="184">
        <f>IF(N262="základní",J262,0)</f>
        <v>0</v>
      </c>
      <c r="BF262" s="184">
        <f>IF(N262="snížená",J262,0)</f>
        <v>0</v>
      </c>
      <c r="BG262" s="184">
        <f>IF(N262="zákl. přenesená",J262,0)</f>
        <v>0</v>
      </c>
      <c r="BH262" s="184">
        <f>IF(N262="sníž. přenesená",J262,0)</f>
        <v>0</v>
      </c>
      <c r="BI262" s="184">
        <f>IF(N262="nulová",J262,0)</f>
        <v>0</v>
      </c>
      <c r="BJ262" s="18" t="s">
        <v>83</v>
      </c>
      <c r="BK262" s="184">
        <f>ROUND(I262*H262,2)</f>
        <v>0</v>
      </c>
      <c r="BL262" s="18" t="s">
        <v>494</v>
      </c>
      <c r="BM262" s="183" t="s">
        <v>516</v>
      </c>
    </row>
    <row r="263" s="13" customFormat="1">
      <c r="A263" s="13"/>
      <c r="B263" s="190"/>
      <c r="C263" s="13"/>
      <c r="D263" s="191" t="s">
        <v>192</v>
      </c>
      <c r="E263" s="192" t="s">
        <v>1</v>
      </c>
      <c r="F263" s="193" t="s">
        <v>735</v>
      </c>
      <c r="G263" s="13"/>
      <c r="H263" s="194">
        <v>28.629999999999999</v>
      </c>
      <c r="I263" s="195"/>
      <c r="J263" s="13"/>
      <c r="K263" s="13"/>
      <c r="L263" s="190"/>
      <c r="M263" s="196"/>
      <c r="N263" s="197"/>
      <c r="O263" s="197"/>
      <c r="P263" s="197"/>
      <c r="Q263" s="197"/>
      <c r="R263" s="197"/>
      <c r="S263" s="197"/>
      <c r="T263" s="19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92" t="s">
        <v>192</v>
      </c>
      <c r="AU263" s="192" t="s">
        <v>85</v>
      </c>
      <c r="AV263" s="13" t="s">
        <v>85</v>
      </c>
      <c r="AW263" s="13" t="s">
        <v>31</v>
      </c>
      <c r="AX263" s="13" t="s">
        <v>75</v>
      </c>
      <c r="AY263" s="192" t="s">
        <v>155</v>
      </c>
    </row>
    <row r="264" s="13" customFormat="1">
      <c r="A264" s="13"/>
      <c r="B264" s="190"/>
      <c r="C264" s="13"/>
      <c r="D264" s="191" t="s">
        <v>192</v>
      </c>
      <c r="E264" s="192" t="s">
        <v>1</v>
      </c>
      <c r="F264" s="193" t="s">
        <v>163</v>
      </c>
      <c r="G264" s="13"/>
      <c r="H264" s="194">
        <v>4</v>
      </c>
      <c r="I264" s="195"/>
      <c r="J264" s="13"/>
      <c r="K264" s="13"/>
      <c r="L264" s="190"/>
      <c r="M264" s="196"/>
      <c r="N264" s="197"/>
      <c r="O264" s="197"/>
      <c r="P264" s="197"/>
      <c r="Q264" s="197"/>
      <c r="R264" s="197"/>
      <c r="S264" s="197"/>
      <c r="T264" s="19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192" t="s">
        <v>192</v>
      </c>
      <c r="AU264" s="192" t="s">
        <v>85</v>
      </c>
      <c r="AV264" s="13" t="s">
        <v>85</v>
      </c>
      <c r="AW264" s="13" t="s">
        <v>31</v>
      </c>
      <c r="AX264" s="13" t="s">
        <v>75</v>
      </c>
      <c r="AY264" s="192" t="s">
        <v>155</v>
      </c>
    </row>
    <row r="265" s="14" customFormat="1">
      <c r="A265" s="14"/>
      <c r="B265" s="199"/>
      <c r="C265" s="14"/>
      <c r="D265" s="191" t="s">
        <v>192</v>
      </c>
      <c r="E265" s="200" t="s">
        <v>1</v>
      </c>
      <c r="F265" s="201" t="s">
        <v>194</v>
      </c>
      <c r="G265" s="14"/>
      <c r="H265" s="202">
        <v>32.629999999999995</v>
      </c>
      <c r="I265" s="203"/>
      <c r="J265" s="14"/>
      <c r="K265" s="14"/>
      <c r="L265" s="199"/>
      <c r="M265" s="232"/>
      <c r="N265" s="233"/>
      <c r="O265" s="233"/>
      <c r="P265" s="233"/>
      <c r="Q265" s="233"/>
      <c r="R265" s="233"/>
      <c r="S265" s="233"/>
      <c r="T265" s="23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00" t="s">
        <v>192</v>
      </c>
      <c r="AU265" s="200" t="s">
        <v>85</v>
      </c>
      <c r="AV265" s="14" t="s">
        <v>163</v>
      </c>
      <c r="AW265" s="14" t="s">
        <v>31</v>
      </c>
      <c r="AX265" s="14" t="s">
        <v>83</v>
      </c>
      <c r="AY265" s="200" t="s">
        <v>155</v>
      </c>
    </row>
    <row r="266" s="2" customFormat="1" ht="6.96" customHeight="1">
      <c r="A266" s="38"/>
      <c r="B266" s="60"/>
      <c r="C266" s="61"/>
      <c r="D266" s="61"/>
      <c r="E266" s="61"/>
      <c r="F266" s="61"/>
      <c r="G266" s="61"/>
      <c r="H266" s="61"/>
      <c r="I266" s="61"/>
      <c r="J266" s="61"/>
      <c r="K266" s="61"/>
      <c r="L266" s="39"/>
      <c r="M266" s="38"/>
      <c r="O266" s="38"/>
      <c r="P266" s="38"/>
      <c r="Q266" s="38"/>
      <c r="R266" s="38"/>
      <c r="S266" s="38"/>
      <c r="T266" s="38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</row>
  </sheetData>
  <autoFilter ref="C128:K265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hyperlinks>
    <hyperlink ref="F134" r:id="rId1" display="https://podminky.urs.cz/item/CS_URS_2024_02/622131121"/>
    <hyperlink ref="F141" r:id="rId2" display="https://podminky.urs.cz/item/CS_URS_2024_02/622142001"/>
    <hyperlink ref="F148" r:id="rId3" display="https://podminky.urs.cz/item/CS_URS_2024_02/622151001"/>
    <hyperlink ref="F155" r:id="rId4" display="https://podminky.urs.cz/item/CS_URS_2024_02/622321121"/>
    <hyperlink ref="F162" r:id="rId5" display="https://podminky.urs.cz/item/CS_URS_2024_02/622511012"/>
    <hyperlink ref="F170" r:id="rId6" display="https://podminky.urs.cz/item/CS_URS_2024_02/998011002"/>
    <hyperlink ref="F174" r:id="rId7" display="https://podminky.urs.cz/item/CS_URS_2024_02/712311101"/>
    <hyperlink ref="F178" r:id="rId8" display="https://podminky.urs.cz/item/CS_URS_2024_02/712341559"/>
    <hyperlink ref="F183" r:id="rId9" display="https://podminky.urs.cz/item/CS_URS_2024_02/712341559"/>
    <hyperlink ref="F188" r:id="rId10" display="https://podminky.urs.cz/item/CS_URS_2024_02/712341559"/>
    <hyperlink ref="F193" r:id="rId11" display="https://podminky.urs.cz/item/CS_URS_2024_02/998712102"/>
    <hyperlink ref="F196" r:id="rId12" display="https://podminky.urs.cz/item/CS_URS_2024_02/713131241"/>
    <hyperlink ref="F201" r:id="rId13" display="https://podminky.urs.cz/item/CS_URS_2024_02/713141136"/>
    <hyperlink ref="F206" r:id="rId14" display="https://podminky.urs.cz/item/CS_URS_2024_02/713141336"/>
    <hyperlink ref="F210" r:id="rId15" display="https://podminky.urs.cz/item/CS_URS_2024_02/713141336"/>
    <hyperlink ref="F214" r:id="rId16" display="https://podminky.urs.cz/item/CS_URS_2024_02/998713102"/>
    <hyperlink ref="F220" r:id="rId17" display="https://podminky.urs.cz/item/CS_URS_2025_01/762342511"/>
    <hyperlink ref="F225" r:id="rId18" display="https://podminky.urs.cz/item/CS_URS_2025_01/762395000"/>
    <hyperlink ref="F227" r:id="rId19" display="https://podminky.urs.cz/item/CS_URS_2025_01/998762101"/>
    <hyperlink ref="F230" r:id="rId20" display="https://podminky.urs.cz/item/CS_URS_2024_02/764011402"/>
    <hyperlink ref="F233" r:id="rId21" display="https://podminky.urs.cz/item/CS_URS_2024_02/764011620"/>
    <hyperlink ref="F235" r:id="rId22" display="https://podminky.urs.cz/item/CS_URS_2025_01/764214603"/>
    <hyperlink ref="F237" r:id="rId23" display="https://podminky.urs.cz/item/CS_URS_2025_01/764214603"/>
    <hyperlink ref="F243" r:id="rId24" display="https://podminky.urs.cz/item/CS_URS_2024_02/998764102"/>
    <hyperlink ref="F246" r:id="rId25" display="https://podminky.urs.cz/item/CS_URS_2024_02/766414211"/>
    <hyperlink ref="F253" r:id="rId26" display="https://podminky.urs.cz/item/CS_URS_2024_02/998766101"/>
    <hyperlink ref="F258" r:id="rId27" display="https://podminky.urs.cz/item/CS_URS_2024_02/09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8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122</v>
      </c>
      <c r="L4" s="21"/>
      <c r="M4" s="120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1" t="str">
        <f>'Rekapitulace stavby'!K6</f>
        <v>Stavební úpravy střech objektu MSH</v>
      </c>
      <c r="F7" s="31"/>
      <c r="G7" s="31"/>
      <c r="H7" s="31"/>
      <c r="L7" s="21"/>
    </row>
    <row r="8" s="2" customFormat="1" ht="12" customHeight="1">
      <c r="A8" s="38"/>
      <c r="B8" s="39"/>
      <c r="C8" s="38"/>
      <c r="D8" s="31" t="s">
        <v>123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736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1" t="s">
        <v>18</v>
      </c>
      <c r="E11" s="38"/>
      <c r="F11" s="26" t="s">
        <v>1</v>
      </c>
      <c r="G11" s="38"/>
      <c r="H11" s="38"/>
      <c r="I11" s="31" t="s">
        <v>19</v>
      </c>
      <c r="J11" s="26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1" t="s">
        <v>20</v>
      </c>
      <c r="E12" s="38"/>
      <c r="F12" s="26" t="s">
        <v>21</v>
      </c>
      <c r="G12" s="38"/>
      <c r="H12" s="38"/>
      <c r="I12" s="31" t="s">
        <v>22</v>
      </c>
      <c r="J12" s="69" t="str">
        <f>'Rekapitulace stavby'!AN8</f>
        <v>31. 1. 2025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1" t="s">
        <v>24</v>
      </c>
      <c r="E14" s="38"/>
      <c r="F14" s="38"/>
      <c r="G14" s="38"/>
      <c r="H14" s="38"/>
      <c r="I14" s="31" t="s">
        <v>25</v>
      </c>
      <c r="J14" s="26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6" t="str">
        <f>IF('Rekapitulace stavby'!E11="","",'Rekapitulace stavby'!E11)</f>
        <v xml:space="preserve"> </v>
      </c>
      <c r="F15" s="38"/>
      <c r="G15" s="38"/>
      <c r="H15" s="38"/>
      <c r="I15" s="31" t="s">
        <v>27</v>
      </c>
      <c r="J15" s="26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1" t="s">
        <v>28</v>
      </c>
      <c r="E17" s="38"/>
      <c r="F17" s="38"/>
      <c r="G17" s="38"/>
      <c r="H17" s="38"/>
      <c r="I17" s="31" t="s">
        <v>25</v>
      </c>
      <c r="J17" s="32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1" t="s">
        <v>30</v>
      </c>
      <c r="E20" s="38"/>
      <c r="F20" s="38"/>
      <c r="G20" s="38"/>
      <c r="H20" s="38"/>
      <c r="I20" s="31" t="s">
        <v>25</v>
      </c>
      <c r="J20" s="26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6" t="str">
        <f>IF('Rekapitulace stavby'!E17="","",'Rekapitulace stavby'!E17)</f>
        <v xml:space="preserve"> </v>
      </c>
      <c r="F21" s="38"/>
      <c r="G21" s="38"/>
      <c r="H21" s="38"/>
      <c r="I21" s="31" t="s">
        <v>27</v>
      </c>
      <c r="J21" s="26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1" t="s">
        <v>32</v>
      </c>
      <c r="E23" s="38"/>
      <c r="F23" s="38"/>
      <c r="G23" s="38"/>
      <c r="H23" s="38"/>
      <c r="I23" s="31" t="s">
        <v>25</v>
      </c>
      <c r="J23" s="26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6" t="str">
        <f>IF('Rekapitulace stavby'!E20="","",'Rekapitulace stavby'!E20)</f>
        <v xml:space="preserve"> </v>
      </c>
      <c r="F24" s="38"/>
      <c r="G24" s="38"/>
      <c r="H24" s="38"/>
      <c r="I24" s="31" t="s">
        <v>27</v>
      </c>
      <c r="J24" s="26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1" t="s">
        <v>33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35</v>
      </c>
      <c r="E30" s="38"/>
      <c r="F30" s="38"/>
      <c r="G30" s="38"/>
      <c r="H30" s="38"/>
      <c r="I30" s="38"/>
      <c r="J30" s="96">
        <f>ROUND(J122,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37</v>
      </c>
      <c r="G32" s="38"/>
      <c r="H32" s="38"/>
      <c r="I32" s="43" t="s">
        <v>36</v>
      </c>
      <c r="J32" s="43" t="s">
        <v>38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39</v>
      </c>
      <c r="E33" s="31" t="s">
        <v>40</v>
      </c>
      <c r="F33" s="127">
        <f>ROUND((SUM(BE122:BE154)),  2)</f>
        <v>0</v>
      </c>
      <c r="G33" s="38"/>
      <c r="H33" s="38"/>
      <c r="I33" s="128">
        <v>0.20999999999999999</v>
      </c>
      <c r="J33" s="127">
        <f>ROUND(((SUM(BE122:BE154))*I33),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1" t="s">
        <v>41</v>
      </c>
      <c r="F34" s="127">
        <f>ROUND((SUM(BF122:BF154)),  2)</f>
        <v>0</v>
      </c>
      <c r="G34" s="38"/>
      <c r="H34" s="38"/>
      <c r="I34" s="128">
        <v>0.12</v>
      </c>
      <c r="J34" s="127">
        <f>ROUND(((SUM(BF122:BF154))*I34),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1" t="s">
        <v>42</v>
      </c>
      <c r="F35" s="127">
        <f>ROUND((SUM(BG122:BG154)),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1" t="s">
        <v>43</v>
      </c>
      <c r="F36" s="127">
        <f>ROUND((SUM(BH122:BH154)),  2)</f>
        <v>0</v>
      </c>
      <c r="G36" s="38"/>
      <c r="H36" s="38"/>
      <c r="I36" s="128">
        <v>0.12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1" t="s">
        <v>44</v>
      </c>
      <c r="F37" s="127">
        <f>ROUND((SUM(BI122:BI154)),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45</v>
      </c>
      <c r="E39" s="81"/>
      <c r="F39" s="81"/>
      <c r="G39" s="131" t="s">
        <v>46</v>
      </c>
      <c r="H39" s="132" t="s">
        <v>47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5"/>
      <c r="D50" s="56" t="s">
        <v>48</v>
      </c>
      <c r="E50" s="57"/>
      <c r="F50" s="57"/>
      <c r="G50" s="56" t="s">
        <v>49</v>
      </c>
      <c r="H50" s="57"/>
      <c r="I50" s="57"/>
      <c r="J50" s="57"/>
      <c r="K50" s="57"/>
      <c r="L50" s="5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8"/>
      <c r="B61" s="39"/>
      <c r="C61" s="38"/>
      <c r="D61" s="58" t="s">
        <v>50</v>
      </c>
      <c r="E61" s="41"/>
      <c r="F61" s="135" t="s">
        <v>51</v>
      </c>
      <c r="G61" s="58" t="s">
        <v>50</v>
      </c>
      <c r="H61" s="41"/>
      <c r="I61" s="41"/>
      <c r="J61" s="136" t="s">
        <v>51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8"/>
      <c r="B65" s="39"/>
      <c r="C65" s="38"/>
      <c r="D65" s="56" t="s">
        <v>52</v>
      </c>
      <c r="E65" s="59"/>
      <c r="F65" s="59"/>
      <c r="G65" s="56" t="s">
        <v>53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8"/>
      <c r="B76" s="39"/>
      <c r="C76" s="38"/>
      <c r="D76" s="58" t="s">
        <v>50</v>
      </c>
      <c r="E76" s="41"/>
      <c r="F76" s="135" t="s">
        <v>51</v>
      </c>
      <c r="G76" s="58" t="s">
        <v>50</v>
      </c>
      <c r="H76" s="41"/>
      <c r="I76" s="41"/>
      <c r="J76" s="136" t="s">
        <v>51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2" t="s">
        <v>125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1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Stavební úpravy střech objektu MSH</v>
      </c>
      <c r="F85" s="31"/>
      <c r="G85" s="31"/>
      <c r="H85" s="31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1" t="s">
        <v>123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D-B - Střecha D, bourací práce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1" t="s">
        <v>20</v>
      </c>
      <c r="D89" s="38"/>
      <c r="E89" s="38"/>
      <c r="F89" s="26" t="str">
        <f>F12</f>
        <v>Louny</v>
      </c>
      <c r="G89" s="38"/>
      <c r="H89" s="38"/>
      <c r="I89" s="31" t="s">
        <v>22</v>
      </c>
      <c r="J89" s="69" t="str">
        <f>IF(J12="","",J12)</f>
        <v>31. 1. 2025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1" t="s">
        <v>24</v>
      </c>
      <c r="D91" s="38"/>
      <c r="E91" s="38"/>
      <c r="F91" s="26" t="str">
        <f>E15</f>
        <v xml:space="preserve"> </v>
      </c>
      <c r="G91" s="38"/>
      <c r="H91" s="38"/>
      <c r="I91" s="31" t="s">
        <v>30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31" t="s">
        <v>32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126</v>
      </c>
      <c r="D94" s="129"/>
      <c r="E94" s="129"/>
      <c r="F94" s="129"/>
      <c r="G94" s="129"/>
      <c r="H94" s="129"/>
      <c r="I94" s="129"/>
      <c r="J94" s="138" t="s">
        <v>127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128</v>
      </c>
      <c r="D96" s="38"/>
      <c r="E96" s="38"/>
      <c r="F96" s="38"/>
      <c r="G96" s="38"/>
      <c r="H96" s="38"/>
      <c r="I96" s="38"/>
      <c r="J96" s="96">
        <f>J122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8" t="s">
        <v>129</v>
      </c>
    </row>
    <row r="97" s="9" customFormat="1" ht="24.96" customHeight="1">
      <c r="A97" s="9"/>
      <c r="B97" s="140"/>
      <c r="C97" s="9"/>
      <c r="D97" s="141" t="s">
        <v>130</v>
      </c>
      <c r="E97" s="142"/>
      <c r="F97" s="142"/>
      <c r="G97" s="142"/>
      <c r="H97" s="142"/>
      <c r="I97" s="142"/>
      <c r="J97" s="143">
        <f>J123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518</v>
      </c>
      <c r="E98" s="146"/>
      <c r="F98" s="146"/>
      <c r="G98" s="146"/>
      <c r="H98" s="146"/>
      <c r="I98" s="146"/>
      <c r="J98" s="147">
        <f>J124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131</v>
      </c>
      <c r="E99" s="146"/>
      <c r="F99" s="146"/>
      <c r="G99" s="146"/>
      <c r="H99" s="146"/>
      <c r="I99" s="146"/>
      <c r="J99" s="147">
        <f>J128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40"/>
      <c r="C100" s="9"/>
      <c r="D100" s="141" t="s">
        <v>132</v>
      </c>
      <c r="E100" s="142"/>
      <c r="F100" s="142"/>
      <c r="G100" s="142"/>
      <c r="H100" s="142"/>
      <c r="I100" s="142"/>
      <c r="J100" s="143">
        <f>J137</f>
        <v>0</v>
      </c>
      <c r="K100" s="9"/>
      <c r="L100" s="14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44"/>
      <c r="C101" s="10"/>
      <c r="D101" s="145" t="s">
        <v>133</v>
      </c>
      <c r="E101" s="146"/>
      <c r="F101" s="146"/>
      <c r="G101" s="146"/>
      <c r="H101" s="146"/>
      <c r="I101" s="146"/>
      <c r="J101" s="147">
        <f>J138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4"/>
      <c r="C102" s="10"/>
      <c r="D102" s="145" t="s">
        <v>136</v>
      </c>
      <c r="E102" s="146"/>
      <c r="F102" s="146"/>
      <c r="G102" s="146"/>
      <c r="H102" s="146"/>
      <c r="I102" s="146"/>
      <c r="J102" s="147">
        <f>J142</f>
        <v>0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8"/>
      <c r="B103" s="39"/>
      <c r="C103" s="38"/>
      <c r="D103" s="38"/>
      <c r="E103" s="38"/>
      <c r="F103" s="38"/>
      <c r="G103" s="38"/>
      <c r="H103" s="38"/>
      <c r="I103" s="38"/>
      <c r="J103" s="38"/>
      <c r="K103" s="38"/>
      <c r="L103" s="55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0"/>
      <c r="C104" s="61"/>
      <c r="D104" s="61"/>
      <c r="E104" s="61"/>
      <c r="F104" s="61"/>
      <c r="G104" s="61"/>
      <c r="H104" s="61"/>
      <c r="I104" s="61"/>
      <c r="J104" s="61"/>
      <c r="K104" s="61"/>
      <c r="L104" s="55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2"/>
      <c r="C108" s="63"/>
      <c r="D108" s="63"/>
      <c r="E108" s="63"/>
      <c r="F108" s="63"/>
      <c r="G108" s="63"/>
      <c r="H108" s="63"/>
      <c r="I108" s="63"/>
      <c r="J108" s="63"/>
      <c r="K108" s="63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2" t="s">
        <v>140</v>
      </c>
      <c r="D109" s="38"/>
      <c r="E109" s="38"/>
      <c r="F109" s="38"/>
      <c r="G109" s="38"/>
      <c r="H109" s="38"/>
      <c r="I109" s="38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38"/>
      <c r="D110" s="38"/>
      <c r="E110" s="38"/>
      <c r="F110" s="38"/>
      <c r="G110" s="38"/>
      <c r="H110" s="38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1" t="s">
        <v>16</v>
      </c>
      <c r="D111" s="38"/>
      <c r="E111" s="38"/>
      <c r="F111" s="38"/>
      <c r="G111" s="38"/>
      <c r="H111" s="38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38"/>
      <c r="D112" s="38"/>
      <c r="E112" s="121" t="str">
        <f>E7</f>
        <v>Stavební úpravy střech objektu MSH</v>
      </c>
      <c r="F112" s="31"/>
      <c r="G112" s="31"/>
      <c r="H112" s="31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1" t="s">
        <v>123</v>
      </c>
      <c r="D113" s="38"/>
      <c r="E113" s="38"/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38"/>
      <c r="D114" s="38"/>
      <c r="E114" s="67" t="str">
        <f>E9</f>
        <v>D-B - Střecha D, bourací práce</v>
      </c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38"/>
      <c r="D115" s="38"/>
      <c r="E115" s="38"/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1" t="s">
        <v>20</v>
      </c>
      <c r="D116" s="38"/>
      <c r="E116" s="38"/>
      <c r="F116" s="26" t="str">
        <f>F12</f>
        <v>Louny</v>
      </c>
      <c r="G116" s="38"/>
      <c r="H116" s="38"/>
      <c r="I116" s="31" t="s">
        <v>22</v>
      </c>
      <c r="J116" s="69" t="str">
        <f>IF(J12="","",J12)</f>
        <v>31. 1. 2025</v>
      </c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38"/>
      <c r="D117" s="38"/>
      <c r="E117" s="38"/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1" t="s">
        <v>24</v>
      </c>
      <c r="D118" s="38"/>
      <c r="E118" s="38"/>
      <c r="F118" s="26" t="str">
        <f>E15</f>
        <v xml:space="preserve"> </v>
      </c>
      <c r="G118" s="38"/>
      <c r="H118" s="38"/>
      <c r="I118" s="31" t="s">
        <v>30</v>
      </c>
      <c r="J118" s="36" t="str">
        <f>E21</f>
        <v xml:space="preserve"> </v>
      </c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1" t="s">
        <v>28</v>
      </c>
      <c r="D119" s="38"/>
      <c r="E119" s="38"/>
      <c r="F119" s="26" t="str">
        <f>IF(E18="","",E18)</f>
        <v>Vyplň údaj</v>
      </c>
      <c r="G119" s="38"/>
      <c r="H119" s="38"/>
      <c r="I119" s="31" t="s">
        <v>32</v>
      </c>
      <c r="J119" s="36" t="str">
        <f>E24</f>
        <v xml:space="preserve"> </v>
      </c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38"/>
      <c r="D120" s="38"/>
      <c r="E120" s="38"/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48"/>
      <c r="B121" s="149"/>
      <c r="C121" s="150" t="s">
        <v>141</v>
      </c>
      <c r="D121" s="151" t="s">
        <v>60</v>
      </c>
      <c r="E121" s="151" t="s">
        <v>56</v>
      </c>
      <c r="F121" s="151" t="s">
        <v>57</v>
      </c>
      <c r="G121" s="151" t="s">
        <v>142</v>
      </c>
      <c r="H121" s="151" t="s">
        <v>143</v>
      </c>
      <c r="I121" s="151" t="s">
        <v>144</v>
      </c>
      <c r="J121" s="151" t="s">
        <v>127</v>
      </c>
      <c r="K121" s="152" t="s">
        <v>145</v>
      </c>
      <c r="L121" s="153"/>
      <c r="M121" s="86" t="s">
        <v>1</v>
      </c>
      <c r="N121" s="87" t="s">
        <v>39</v>
      </c>
      <c r="O121" s="87" t="s">
        <v>146</v>
      </c>
      <c r="P121" s="87" t="s">
        <v>147</v>
      </c>
      <c r="Q121" s="87" t="s">
        <v>148</v>
      </c>
      <c r="R121" s="87" t="s">
        <v>149</v>
      </c>
      <c r="S121" s="87" t="s">
        <v>150</v>
      </c>
      <c r="T121" s="88" t="s">
        <v>151</v>
      </c>
      <c r="U121" s="148"/>
      <c r="V121" s="148"/>
      <c r="W121" s="148"/>
      <c r="X121" s="148"/>
      <c r="Y121" s="148"/>
      <c r="Z121" s="148"/>
      <c r="AA121" s="148"/>
      <c r="AB121" s="148"/>
      <c r="AC121" s="148"/>
      <c r="AD121" s="148"/>
      <c r="AE121" s="148"/>
    </row>
    <row r="122" s="2" customFormat="1" ht="22.8" customHeight="1">
      <c r="A122" s="38"/>
      <c r="B122" s="39"/>
      <c r="C122" s="93" t="s">
        <v>152</v>
      </c>
      <c r="D122" s="38"/>
      <c r="E122" s="38"/>
      <c r="F122" s="38"/>
      <c r="G122" s="38"/>
      <c r="H122" s="38"/>
      <c r="I122" s="38"/>
      <c r="J122" s="154">
        <f>BK122</f>
        <v>0</v>
      </c>
      <c r="K122" s="38"/>
      <c r="L122" s="39"/>
      <c r="M122" s="89"/>
      <c r="N122" s="73"/>
      <c r="O122" s="90"/>
      <c r="P122" s="155">
        <f>P123+P137</f>
        <v>0</v>
      </c>
      <c r="Q122" s="90"/>
      <c r="R122" s="155">
        <f>R123+R137</f>
        <v>0</v>
      </c>
      <c r="S122" s="90"/>
      <c r="T122" s="156">
        <f>T123+T137</f>
        <v>0.24734599999999998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8" t="s">
        <v>74</v>
      </c>
      <c r="AU122" s="18" t="s">
        <v>129</v>
      </c>
      <c r="BK122" s="157">
        <f>BK123+BK137</f>
        <v>0</v>
      </c>
    </row>
    <row r="123" s="12" customFormat="1" ht="25.92" customHeight="1">
      <c r="A123" s="12"/>
      <c r="B123" s="158"/>
      <c r="C123" s="12"/>
      <c r="D123" s="159" t="s">
        <v>74</v>
      </c>
      <c r="E123" s="160" t="s">
        <v>153</v>
      </c>
      <c r="F123" s="160" t="s">
        <v>154</v>
      </c>
      <c r="G123" s="12"/>
      <c r="H123" s="12"/>
      <c r="I123" s="161"/>
      <c r="J123" s="162">
        <f>BK123</f>
        <v>0</v>
      </c>
      <c r="K123" s="12"/>
      <c r="L123" s="158"/>
      <c r="M123" s="163"/>
      <c r="N123" s="164"/>
      <c r="O123" s="164"/>
      <c r="P123" s="165">
        <f>P124+P128</f>
        <v>0</v>
      </c>
      <c r="Q123" s="164"/>
      <c r="R123" s="165">
        <f>R124+R128</f>
        <v>0</v>
      </c>
      <c r="S123" s="164"/>
      <c r="T123" s="166">
        <f>T124+T128</f>
        <v>0.021500000000000002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9" t="s">
        <v>83</v>
      </c>
      <c r="AT123" s="167" t="s">
        <v>74</v>
      </c>
      <c r="AU123" s="167" t="s">
        <v>75</v>
      </c>
      <c r="AY123" s="159" t="s">
        <v>155</v>
      </c>
      <c r="BK123" s="168">
        <f>BK124+BK128</f>
        <v>0</v>
      </c>
    </row>
    <row r="124" s="12" customFormat="1" ht="22.8" customHeight="1">
      <c r="A124" s="12"/>
      <c r="B124" s="158"/>
      <c r="C124" s="12"/>
      <c r="D124" s="159" t="s">
        <v>74</v>
      </c>
      <c r="E124" s="169" t="s">
        <v>218</v>
      </c>
      <c r="F124" s="169" t="s">
        <v>520</v>
      </c>
      <c r="G124" s="12"/>
      <c r="H124" s="12"/>
      <c r="I124" s="161"/>
      <c r="J124" s="170">
        <f>BK124</f>
        <v>0</v>
      </c>
      <c r="K124" s="12"/>
      <c r="L124" s="158"/>
      <c r="M124" s="163"/>
      <c r="N124" s="164"/>
      <c r="O124" s="164"/>
      <c r="P124" s="165">
        <f>SUM(P125:P127)</f>
        <v>0</v>
      </c>
      <c r="Q124" s="164"/>
      <c r="R124" s="165">
        <f>SUM(R125:R127)</f>
        <v>0</v>
      </c>
      <c r="S124" s="164"/>
      <c r="T124" s="166">
        <f>SUM(T125:T127)</f>
        <v>0.021500000000000002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9" t="s">
        <v>83</v>
      </c>
      <c r="AT124" s="167" t="s">
        <v>74</v>
      </c>
      <c r="AU124" s="167" t="s">
        <v>83</v>
      </c>
      <c r="AY124" s="159" t="s">
        <v>155</v>
      </c>
      <c r="BK124" s="168">
        <f>SUM(BK125:BK127)</f>
        <v>0</v>
      </c>
    </row>
    <row r="125" s="2" customFormat="1" ht="24.15" customHeight="1">
      <c r="A125" s="38"/>
      <c r="B125" s="171"/>
      <c r="C125" s="172" t="s">
        <v>83</v>
      </c>
      <c r="D125" s="172" t="s">
        <v>158</v>
      </c>
      <c r="E125" s="173" t="s">
        <v>530</v>
      </c>
      <c r="F125" s="174" t="s">
        <v>531</v>
      </c>
      <c r="G125" s="175" t="s">
        <v>188</v>
      </c>
      <c r="H125" s="176">
        <v>0.42999999999999999</v>
      </c>
      <c r="I125" s="177"/>
      <c r="J125" s="178">
        <f>ROUND(I125*H125,2)</f>
        <v>0</v>
      </c>
      <c r="K125" s="174" t="s">
        <v>162</v>
      </c>
      <c r="L125" s="39"/>
      <c r="M125" s="179" t="s">
        <v>1</v>
      </c>
      <c r="N125" s="180" t="s">
        <v>40</v>
      </c>
      <c r="O125" s="77"/>
      <c r="P125" s="181">
        <f>O125*H125</f>
        <v>0</v>
      </c>
      <c r="Q125" s="181">
        <v>0</v>
      </c>
      <c r="R125" s="181">
        <f>Q125*H125</f>
        <v>0</v>
      </c>
      <c r="S125" s="181">
        <v>0.050000000000000003</v>
      </c>
      <c r="T125" s="182">
        <f>S125*H125</f>
        <v>0.021500000000000002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183" t="s">
        <v>163</v>
      </c>
      <c r="AT125" s="183" t="s">
        <v>158</v>
      </c>
      <c r="AU125" s="183" t="s">
        <v>85</v>
      </c>
      <c r="AY125" s="18" t="s">
        <v>155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8" t="s">
        <v>83</v>
      </c>
      <c r="BK125" s="184">
        <f>ROUND(I125*H125,2)</f>
        <v>0</v>
      </c>
      <c r="BL125" s="18" t="s">
        <v>163</v>
      </c>
      <c r="BM125" s="183" t="s">
        <v>532</v>
      </c>
    </row>
    <row r="126" s="2" customFormat="1">
      <c r="A126" s="38"/>
      <c r="B126" s="39"/>
      <c r="C126" s="38"/>
      <c r="D126" s="185" t="s">
        <v>165</v>
      </c>
      <c r="E126" s="38"/>
      <c r="F126" s="186" t="s">
        <v>533</v>
      </c>
      <c r="G126" s="38"/>
      <c r="H126" s="38"/>
      <c r="I126" s="187"/>
      <c r="J126" s="38"/>
      <c r="K126" s="38"/>
      <c r="L126" s="39"/>
      <c r="M126" s="188"/>
      <c r="N126" s="189"/>
      <c r="O126" s="77"/>
      <c r="P126" s="77"/>
      <c r="Q126" s="77"/>
      <c r="R126" s="77"/>
      <c r="S126" s="77"/>
      <c r="T126" s="7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8" t="s">
        <v>165</v>
      </c>
      <c r="AU126" s="18" t="s">
        <v>85</v>
      </c>
    </row>
    <row r="127" s="13" customFormat="1">
      <c r="A127" s="13"/>
      <c r="B127" s="190"/>
      <c r="C127" s="13"/>
      <c r="D127" s="191" t="s">
        <v>192</v>
      </c>
      <c r="E127" s="192" t="s">
        <v>1</v>
      </c>
      <c r="F127" s="193" t="s">
        <v>737</v>
      </c>
      <c r="G127" s="13"/>
      <c r="H127" s="194">
        <v>0.42999999999999999</v>
      </c>
      <c r="I127" s="195"/>
      <c r="J127" s="13"/>
      <c r="K127" s="13"/>
      <c r="L127" s="190"/>
      <c r="M127" s="196"/>
      <c r="N127" s="197"/>
      <c r="O127" s="197"/>
      <c r="P127" s="197"/>
      <c r="Q127" s="197"/>
      <c r="R127" s="197"/>
      <c r="S127" s="197"/>
      <c r="T127" s="19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92" t="s">
        <v>192</v>
      </c>
      <c r="AU127" s="192" t="s">
        <v>85</v>
      </c>
      <c r="AV127" s="13" t="s">
        <v>85</v>
      </c>
      <c r="AW127" s="13" t="s">
        <v>31</v>
      </c>
      <c r="AX127" s="13" t="s">
        <v>83</v>
      </c>
      <c r="AY127" s="192" t="s">
        <v>155</v>
      </c>
    </row>
    <row r="128" s="12" customFormat="1" ht="22.8" customHeight="1">
      <c r="A128" s="12"/>
      <c r="B128" s="158"/>
      <c r="C128" s="12"/>
      <c r="D128" s="159" t="s">
        <v>74</v>
      </c>
      <c r="E128" s="169" t="s">
        <v>156</v>
      </c>
      <c r="F128" s="169" t="s">
        <v>157</v>
      </c>
      <c r="G128" s="12"/>
      <c r="H128" s="12"/>
      <c r="I128" s="161"/>
      <c r="J128" s="170">
        <f>BK128</f>
        <v>0</v>
      </c>
      <c r="K128" s="12"/>
      <c r="L128" s="158"/>
      <c r="M128" s="163"/>
      <c r="N128" s="164"/>
      <c r="O128" s="164"/>
      <c r="P128" s="165">
        <f>SUM(P129:P136)</f>
        <v>0</v>
      </c>
      <c r="Q128" s="164"/>
      <c r="R128" s="165">
        <f>SUM(R129:R136)</f>
        <v>0</v>
      </c>
      <c r="S128" s="164"/>
      <c r="T128" s="166">
        <f>SUM(T129:T136)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9" t="s">
        <v>83</v>
      </c>
      <c r="AT128" s="167" t="s">
        <v>74</v>
      </c>
      <c r="AU128" s="167" t="s">
        <v>83</v>
      </c>
      <c r="AY128" s="159" t="s">
        <v>155</v>
      </c>
      <c r="BK128" s="168">
        <f>SUM(BK129:BK136)</f>
        <v>0</v>
      </c>
    </row>
    <row r="129" s="2" customFormat="1" ht="24.15" customHeight="1">
      <c r="A129" s="38"/>
      <c r="B129" s="171"/>
      <c r="C129" s="172" t="s">
        <v>85</v>
      </c>
      <c r="D129" s="172" t="s">
        <v>158</v>
      </c>
      <c r="E129" s="173" t="s">
        <v>159</v>
      </c>
      <c r="F129" s="174" t="s">
        <v>160</v>
      </c>
      <c r="G129" s="175" t="s">
        <v>161</v>
      </c>
      <c r="H129" s="176">
        <v>0.247</v>
      </c>
      <c r="I129" s="177"/>
      <c r="J129" s="178">
        <f>ROUND(I129*H129,2)</f>
        <v>0</v>
      </c>
      <c r="K129" s="174" t="s">
        <v>162</v>
      </c>
      <c r="L129" s="39"/>
      <c r="M129" s="179" t="s">
        <v>1</v>
      </c>
      <c r="N129" s="180" t="s">
        <v>40</v>
      </c>
      <c r="O129" s="77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83" t="s">
        <v>163</v>
      </c>
      <c r="AT129" s="183" t="s">
        <v>158</v>
      </c>
      <c r="AU129" s="183" t="s">
        <v>85</v>
      </c>
      <c r="AY129" s="18" t="s">
        <v>155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8" t="s">
        <v>83</v>
      </c>
      <c r="BK129" s="184">
        <f>ROUND(I129*H129,2)</f>
        <v>0</v>
      </c>
      <c r="BL129" s="18" t="s">
        <v>163</v>
      </c>
      <c r="BM129" s="183" t="s">
        <v>691</v>
      </c>
    </row>
    <row r="130" s="2" customFormat="1">
      <c r="A130" s="38"/>
      <c r="B130" s="39"/>
      <c r="C130" s="38"/>
      <c r="D130" s="185" t="s">
        <v>165</v>
      </c>
      <c r="E130" s="38"/>
      <c r="F130" s="186" t="s">
        <v>166</v>
      </c>
      <c r="G130" s="38"/>
      <c r="H130" s="38"/>
      <c r="I130" s="187"/>
      <c r="J130" s="38"/>
      <c r="K130" s="38"/>
      <c r="L130" s="39"/>
      <c r="M130" s="188"/>
      <c r="N130" s="189"/>
      <c r="O130" s="77"/>
      <c r="P130" s="77"/>
      <c r="Q130" s="77"/>
      <c r="R130" s="77"/>
      <c r="S130" s="77"/>
      <c r="T130" s="7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8" t="s">
        <v>165</v>
      </c>
      <c r="AU130" s="18" t="s">
        <v>85</v>
      </c>
    </row>
    <row r="131" s="2" customFormat="1" ht="24.15" customHeight="1">
      <c r="A131" s="38"/>
      <c r="B131" s="171"/>
      <c r="C131" s="172" t="s">
        <v>171</v>
      </c>
      <c r="D131" s="172" t="s">
        <v>158</v>
      </c>
      <c r="E131" s="173" t="s">
        <v>167</v>
      </c>
      <c r="F131" s="174" t="s">
        <v>168</v>
      </c>
      <c r="G131" s="175" t="s">
        <v>161</v>
      </c>
      <c r="H131" s="176">
        <v>0.247</v>
      </c>
      <c r="I131" s="177"/>
      <c r="J131" s="178">
        <f>ROUND(I131*H131,2)</f>
        <v>0</v>
      </c>
      <c r="K131" s="174" t="s">
        <v>162</v>
      </c>
      <c r="L131" s="39"/>
      <c r="M131" s="179" t="s">
        <v>1</v>
      </c>
      <c r="N131" s="180" t="s">
        <v>40</v>
      </c>
      <c r="O131" s="77"/>
      <c r="P131" s="181">
        <f>O131*H131</f>
        <v>0</v>
      </c>
      <c r="Q131" s="181">
        <v>0</v>
      </c>
      <c r="R131" s="181">
        <f>Q131*H131</f>
        <v>0</v>
      </c>
      <c r="S131" s="181">
        <v>0</v>
      </c>
      <c r="T131" s="18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83" t="s">
        <v>163</v>
      </c>
      <c r="AT131" s="183" t="s">
        <v>158</v>
      </c>
      <c r="AU131" s="183" t="s">
        <v>85</v>
      </c>
      <c r="AY131" s="18" t="s">
        <v>155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8" t="s">
        <v>83</v>
      </c>
      <c r="BK131" s="184">
        <f>ROUND(I131*H131,2)</f>
        <v>0</v>
      </c>
      <c r="BL131" s="18" t="s">
        <v>163</v>
      </c>
      <c r="BM131" s="183" t="s">
        <v>692</v>
      </c>
    </row>
    <row r="132" s="2" customFormat="1">
      <c r="A132" s="38"/>
      <c r="B132" s="39"/>
      <c r="C132" s="38"/>
      <c r="D132" s="185" t="s">
        <v>165</v>
      </c>
      <c r="E132" s="38"/>
      <c r="F132" s="186" t="s">
        <v>170</v>
      </c>
      <c r="G132" s="38"/>
      <c r="H132" s="38"/>
      <c r="I132" s="187"/>
      <c r="J132" s="38"/>
      <c r="K132" s="38"/>
      <c r="L132" s="39"/>
      <c r="M132" s="188"/>
      <c r="N132" s="189"/>
      <c r="O132" s="77"/>
      <c r="P132" s="77"/>
      <c r="Q132" s="77"/>
      <c r="R132" s="77"/>
      <c r="S132" s="77"/>
      <c r="T132" s="7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8" t="s">
        <v>165</v>
      </c>
      <c r="AU132" s="18" t="s">
        <v>85</v>
      </c>
    </row>
    <row r="133" s="2" customFormat="1" ht="24.15" customHeight="1">
      <c r="A133" s="38"/>
      <c r="B133" s="171"/>
      <c r="C133" s="172" t="s">
        <v>163</v>
      </c>
      <c r="D133" s="172" t="s">
        <v>158</v>
      </c>
      <c r="E133" s="173" t="s">
        <v>172</v>
      </c>
      <c r="F133" s="174" t="s">
        <v>173</v>
      </c>
      <c r="G133" s="175" t="s">
        <v>161</v>
      </c>
      <c r="H133" s="176">
        <v>2.4700000000000002</v>
      </c>
      <c r="I133" s="177"/>
      <c r="J133" s="178">
        <f>ROUND(I133*H133,2)</f>
        <v>0</v>
      </c>
      <c r="K133" s="174" t="s">
        <v>162</v>
      </c>
      <c r="L133" s="39"/>
      <c r="M133" s="179" t="s">
        <v>1</v>
      </c>
      <c r="N133" s="180" t="s">
        <v>40</v>
      </c>
      <c r="O133" s="77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83" t="s">
        <v>163</v>
      </c>
      <c r="AT133" s="183" t="s">
        <v>158</v>
      </c>
      <c r="AU133" s="183" t="s">
        <v>85</v>
      </c>
      <c r="AY133" s="18" t="s">
        <v>155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8" t="s">
        <v>83</v>
      </c>
      <c r="BK133" s="184">
        <f>ROUND(I133*H133,2)</f>
        <v>0</v>
      </c>
      <c r="BL133" s="18" t="s">
        <v>163</v>
      </c>
      <c r="BM133" s="183" t="s">
        <v>693</v>
      </c>
    </row>
    <row r="134" s="2" customFormat="1">
      <c r="A134" s="38"/>
      <c r="B134" s="39"/>
      <c r="C134" s="38"/>
      <c r="D134" s="185" t="s">
        <v>165</v>
      </c>
      <c r="E134" s="38"/>
      <c r="F134" s="186" t="s">
        <v>175</v>
      </c>
      <c r="G134" s="38"/>
      <c r="H134" s="38"/>
      <c r="I134" s="187"/>
      <c r="J134" s="38"/>
      <c r="K134" s="38"/>
      <c r="L134" s="39"/>
      <c r="M134" s="188"/>
      <c r="N134" s="189"/>
      <c r="O134" s="77"/>
      <c r="P134" s="77"/>
      <c r="Q134" s="77"/>
      <c r="R134" s="77"/>
      <c r="S134" s="77"/>
      <c r="T134" s="7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8" t="s">
        <v>165</v>
      </c>
      <c r="AU134" s="18" t="s">
        <v>85</v>
      </c>
    </row>
    <row r="135" s="2" customFormat="1" ht="44.25" customHeight="1">
      <c r="A135" s="38"/>
      <c r="B135" s="171"/>
      <c r="C135" s="172" t="s">
        <v>185</v>
      </c>
      <c r="D135" s="172" t="s">
        <v>158</v>
      </c>
      <c r="E135" s="173" t="s">
        <v>176</v>
      </c>
      <c r="F135" s="174" t="s">
        <v>177</v>
      </c>
      <c r="G135" s="175" t="s">
        <v>161</v>
      </c>
      <c r="H135" s="176">
        <v>0.247</v>
      </c>
      <c r="I135" s="177"/>
      <c r="J135" s="178">
        <f>ROUND(I135*H135,2)</f>
        <v>0</v>
      </c>
      <c r="K135" s="174" t="s">
        <v>178</v>
      </c>
      <c r="L135" s="39"/>
      <c r="M135" s="179" t="s">
        <v>1</v>
      </c>
      <c r="N135" s="180" t="s">
        <v>40</v>
      </c>
      <c r="O135" s="77"/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183" t="s">
        <v>163</v>
      </c>
      <c r="AT135" s="183" t="s">
        <v>158</v>
      </c>
      <c r="AU135" s="183" t="s">
        <v>85</v>
      </c>
      <c r="AY135" s="18" t="s">
        <v>155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8" t="s">
        <v>83</v>
      </c>
      <c r="BK135" s="184">
        <f>ROUND(I135*H135,2)</f>
        <v>0</v>
      </c>
      <c r="BL135" s="18" t="s">
        <v>163</v>
      </c>
      <c r="BM135" s="183" t="s">
        <v>540</v>
      </c>
    </row>
    <row r="136" s="2" customFormat="1">
      <c r="A136" s="38"/>
      <c r="B136" s="39"/>
      <c r="C136" s="38"/>
      <c r="D136" s="185" t="s">
        <v>165</v>
      </c>
      <c r="E136" s="38"/>
      <c r="F136" s="186" t="s">
        <v>180</v>
      </c>
      <c r="G136" s="38"/>
      <c r="H136" s="38"/>
      <c r="I136" s="187"/>
      <c r="J136" s="38"/>
      <c r="K136" s="38"/>
      <c r="L136" s="39"/>
      <c r="M136" s="188"/>
      <c r="N136" s="189"/>
      <c r="O136" s="77"/>
      <c r="P136" s="77"/>
      <c r="Q136" s="77"/>
      <c r="R136" s="77"/>
      <c r="S136" s="77"/>
      <c r="T136" s="7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8" t="s">
        <v>165</v>
      </c>
      <c r="AU136" s="18" t="s">
        <v>85</v>
      </c>
    </row>
    <row r="137" s="12" customFormat="1" ht="25.92" customHeight="1">
      <c r="A137" s="12"/>
      <c r="B137" s="158"/>
      <c r="C137" s="12"/>
      <c r="D137" s="159" t="s">
        <v>74</v>
      </c>
      <c r="E137" s="160" t="s">
        <v>181</v>
      </c>
      <c r="F137" s="160" t="s">
        <v>182</v>
      </c>
      <c r="G137" s="12"/>
      <c r="H137" s="12"/>
      <c r="I137" s="161"/>
      <c r="J137" s="162">
        <f>BK137</f>
        <v>0</v>
      </c>
      <c r="K137" s="12"/>
      <c r="L137" s="158"/>
      <c r="M137" s="163"/>
      <c r="N137" s="164"/>
      <c r="O137" s="164"/>
      <c r="P137" s="165">
        <f>P138+P142</f>
        <v>0</v>
      </c>
      <c r="Q137" s="164"/>
      <c r="R137" s="165">
        <f>R138+R142</f>
        <v>0</v>
      </c>
      <c r="S137" s="164"/>
      <c r="T137" s="166">
        <f>T138+T142</f>
        <v>0.22584599999999999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59" t="s">
        <v>85</v>
      </c>
      <c r="AT137" s="167" t="s">
        <v>74</v>
      </c>
      <c r="AU137" s="167" t="s">
        <v>75</v>
      </c>
      <c r="AY137" s="159" t="s">
        <v>155</v>
      </c>
      <c r="BK137" s="168">
        <f>BK138+BK142</f>
        <v>0</v>
      </c>
    </row>
    <row r="138" s="12" customFormat="1" ht="22.8" customHeight="1">
      <c r="A138" s="12"/>
      <c r="B138" s="158"/>
      <c r="C138" s="12"/>
      <c r="D138" s="159" t="s">
        <v>74</v>
      </c>
      <c r="E138" s="169" t="s">
        <v>183</v>
      </c>
      <c r="F138" s="169" t="s">
        <v>184</v>
      </c>
      <c r="G138" s="12"/>
      <c r="H138" s="12"/>
      <c r="I138" s="161"/>
      <c r="J138" s="170">
        <f>BK138</f>
        <v>0</v>
      </c>
      <c r="K138" s="12"/>
      <c r="L138" s="158"/>
      <c r="M138" s="163"/>
      <c r="N138" s="164"/>
      <c r="O138" s="164"/>
      <c r="P138" s="165">
        <f>SUM(P139:P141)</f>
        <v>0</v>
      </c>
      <c r="Q138" s="164"/>
      <c r="R138" s="165">
        <f>SUM(R139:R141)</f>
        <v>0</v>
      </c>
      <c r="S138" s="164"/>
      <c r="T138" s="166">
        <f>SUM(T139:T141)</f>
        <v>0.18579000000000001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59" t="s">
        <v>85</v>
      </c>
      <c r="AT138" s="167" t="s">
        <v>74</v>
      </c>
      <c r="AU138" s="167" t="s">
        <v>83</v>
      </c>
      <c r="AY138" s="159" t="s">
        <v>155</v>
      </c>
      <c r="BK138" s="168">
        <f>SUM(BK139:BK141)</f>
        <v>0</v>
      </c>
    </row>
    <row r="139" s="2" customFormat="1" ht="24.15" customHeight="1">
      <c r="A139" s="38"/>
      <c r="B139" s="171"/>
      <c r="C139" s="172" t="s">
        <v>195</v>
      </c>
      <c r="D139" s="172" t="s">
        <v>158</v>
      </c>
      <c r="E139" s="173" t="s">
        <v>196</v>
      </c>
      <c r="F139" s="174" t="s">
        <v>197</v>
      </c>
      <c r="G139" s="175" t="s">
        <v>188</v>
      </c>
      <c r="H139" s="176">
        <v>11.26</v>
      </c>
      <c r="I139" s="177"/>
      <c r="J139" s="178">
        <f>ROUND(I139*H139,2)</f>
        <v>0</v>
      </c>
      <c r="K139" s="174" t="s">
        <v>178</v>
      </c>
      <c r="L139" s="39"/>
      <c r="M139" s="179" t="s">
        <v>1</v>
      </c>
      <c r="N139" s="180" t="s">
        <v>40</v>
      </c>
      <c r="O139" s="77"/>
      <c r="P139" s="181">
        <f>O139*H139</f>
        <v>0</v>
      </c>
      <c r="Q139" s="181">
        <v>0</v>
      </c>
      <c r="R139" s="181">
        <f>Q139*H139</f>
        <v>0</v>
      </c>
      <c r="S139" s="181">
        <v>0.016500000000000001</v>
      </c>
      <c r="T139" s="182">
        <f>S139*H139</f>
        <v>0.18579000000000001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83" t="s">
        <v>189</v>
      </c>
      <c r="AT139" s="183" t="s">
        <v>158</v>
      </c>
      <c r="AU139" s="183" t="s">
        <v>85</v>
      </c>
      <c r="AY139" s="18" t="s">
        <v>155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8" t="s">
        <v>83</v>
      </c>
      <c r="BK139" s="184">
        <f>ROUND(I139*H139,2)</f>
        <v>0</v>
      </c>
      <c r="BL139" s="18" t="s">
        <v>189</v>
      </c>
      <c r="BM139" s="183" t="s">
        <v>695</v>
      </c>
    </row>
    <row r="140" s="2" customFormat="1">
      <c r="A140" s="38"/>
      <c r="B140" s="39"/>
      <c r="C140" s="38"/>
      <c r="D140" s="185" t="s">
        <v>165</v>
      </c>
      <c r="E140" s="38"/>
      <c r="F140" s="186" t="s">
        <v>199</v>
      </c>
      <c r="G140" s="38"/>
      <c r="H140" s="38"/>
      <c r="I140" s="187"/>
      <c r="J140" s="38"/>
      <c r="K140" s="38"/>
      <c r="L140" s="39"/>
      <c r="M140" s="188"/>
      <c r="N140" s="189"/>
      <c r="O140" s="77"/>
      <c r="P140" s="77"/>
      <c r="Q140" s="77"/>
      <c r="R140" s="77"/>
      <c r="S140" s="77"/>
      <c r="T140" s="7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8" t="s">
        <v>165</v>
      </c>
      <c r="AU140" s="18" t="s">
        <v>85</v>
      </c>
    </row>
    <row r="141" s="13" customFormat="1">
      <c r="A141" s="13"/>
      <c r="B141" s="190"/>
      <c r="C141" s="13"/>
      <c r="D141" s="191" t="s">
        <v>192</v>
      </c>
      <c r="E141" s="192" t="s">
        <v>1</v>
      </c>
      <c r="F141" s="193" t="s">
        <v>738</v>
      </c>
      <c r="G141" s="13"/>
      <c r="H141" s="194">
        <v>11.26</v>
      </c>
      <c r="I141" s="195"/>
      <c r="J141" s="13"/>
      <c r="K141" s="13"/>
      <c r="L141" s="190"/>
      <c r="M141" s="196"/>
      <c r="N141" s="197"/>
      <c r="O141" s="197"/>
      <c r="P141" s="197"/>
      <c r="Q141" s="197"/>
      <c r="R141" s="197"/>
      <c r="S141" s="197"/>
      <c r="T141" s="19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2" t="s">
        <v>192</v>
      </c>
      <c r="AU141" s="192" t="s">
        <v>85</v>
      </c>
      <c r="AV141" s="13" t="s">
        <v>85</v>
      </c>
      <c r="AW141" s="13" t="s">
        <v>31</v>
      </c>
      <c r="AX141" s="13" t="s">
        <v>83</v>
      </c>
      <c r="AY141" s="192" t="s">
        <v>155</v>
      </c>
    </row>
    <row r="142" s="12" customFormat="1" ht="22.8" customHeight="1">
      <c r="A142" s="12"/>
      <c r="B142" s="158"/>
      <c r="C142" s="12"/>
      <c r="D142" s="159" t="s">
        <v>74</v>
      </c>
      <c r="E142" s="169" t="s">
        <v>216</v>
      </c>
      <c r="F142" s="169" t="s">
        <v>217</v>
      </c>
      <c r="G142" s="12"/>
      <c r="H142" s="12"/>
      <c r="I142" s="161"/>
      <c r="J142" s="170">
        <f>BK142</f>
        <v>0</v>
      </c>
      <c r="K142" s="12"/>
      <c r="L142" s="158"/>
      <c r="M142" s="163"/>
      <c r="N142" s="164"/>
      <c r="O142" s="164"/>
      <c r="P142" s="165">
        <f>SUM(P143:P154)</f>
        <v>0</v>
      </c>
      <c r="Q142" s="164"/>
      <c r="R142" s="165">
        <f>SUM(R143:R154)</f>
        <v>0</v>
      </c>
      <c r="S142" s="164"/>
      <c r="T142" s="166">
        <f>SUM(T143:T154)</f>
        <v>0.040055999999999994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59" t="s">
        <v>85</v>
      </c>
      <c r="AT142" s="167" t="s">
        <v>74</v>
      </c>
      <c r="AU142" s="167" t="s">
        <v>83</v>
      </c>
      <c r="AY142" s="159" t="s">
        <v>155</v>
      </c>
      <c r="BK142" s="168">
        <f>SUM(BK143:BK154)</f>
        <v>0</v>
      </c>
    </row>
    <row r="143" s="2" customFormat="1" ht="16.5" customHeight="1">
      <c r="A143" s="38"/>
      <c r="B143" s="171"/>
      <c r="C143" s="172" t="s">
        <v>203</v>
      </c>
      <c r="D143" s="172" t="s">
        <v>158</v>
      </c>
      <c r="E143" s="173" t="s">
        <v>219</v>
      </c>
      <c r="F143" s="174" t="s">
        <v>220</v>
      </c>
      <c r="G143" s="175" t="s">
        <v>221</v>
      </c>
      <c r="H143" s="176">
        <v>3.7999999999999998</v>
      </c>
      <c r="I143" s="177"/>
      <c r="J143" s="178">
        <f>ROUND(I143*H143,2)</f>
        <v>0</v>
      </c>
      <c r="K143" s="174" t="s">
        <v>162</v>
      </c>
      <c r="L143" s="39"/>
      <c r="M143" s="179" t="s">
        <v>1</v>
      </c>
      <c r="N143" s="180" t="s">
        <v>40</v>
      </c>
      <c r="O143" s="77"/>
      <c r="P143" s="181">
        <f>O143*H143</f>
        <v>0</v>
      </c>
      <c r="Q143" s="181">
        <v>0</v>
      </c>
      <c r="R143" s="181">
        <f>Q143*H143</f>
        <v>0</v>
      </c>
      <c r="S143" s="181">
        <v>0.0017600000000000001</v>
      </c>
      <c r="T143" s="182">
        <f>S143*H143</f>
        <v>0.0066879999999999995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183" t="s">
        <v>189</v>
      </c>
      <c r="AT143" s="183" t="s">
        <v>158</v>
      </c>
      <c r="AU143" s="183" t="s">
        <v>85</v>
      </c>
      <c r="AY143" s="18" t="s">
        <v>155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8" t="s">
        <v>83</v>
      </c>
      <c r="BK143" s="184">
        <f>ROUND(I143*H143,2)</f>
        <v>0</v>
      </c>
      <c r="BL143" s="18" t="s">
        <v>189</v>
      </c>
      <c r="BM143" s="183" t="s">
        <v>569</v>
      </c>
    </row>
    <row r="144" s="2" customFormat="1">
      <c r="A144" s="38"/>
      <c r="B144" s="39"/>
      <c r="C144" s="38"/>
      <c r="D144" s="185" t="s">
        <v>165</v>
      </c>
      <c r="E144" s="38"/>
      <c r="F144" s="186" t="s">
        <v>223</v>
      </c>
      <c r="G144" s="38"/>
      <c r="H144" s="38"/>
      <c r="I144" s="187"/>
      <c r="J144" s="38"/>
      <c r="K144" s="38"/>
      <c r="L144" s="39"/>
      <c r="M144" s="188"/>
      <c r="N144" s="189"/>
      <c r="O144" s="77"/>
      <c r="P144" s="77"/>
      <c r="Q144" s="77"/>
      <c r="R144" s="77"/>
      <c r="S144" s="77"/>
      <c r="T144" s="7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8" t="s">
        <v>165</v>
      </c>
      <c r="AU144" s="18" t="s">
        <v>85</v>
      </c>
    </row>
    <row r="145" s="13" customFormat="1">
      <c r="A145" s="13"/>
      <c r="B145" s="190"/>
      <c r="C145" s="13"/>
      <c r="D145" s="191" t="s">
        <v>192</v>
      </c>
      <c r="E145" s="192" t="s">
        <v>1</v>
      </c>
      <c r="F145" s="193" t="s">
        <v>739</v>
      </c>
      <c r="G145" s="13"/>
      <c r="H145" s="194">
        <v>3.7999999999999998</v>
      </c>
      <c r="I145" s="195"/>
      <c r="J145" s="13"/>
      <c r="K145" s="13"/>
      <c r="L145" s="190"/>
      <c r="M145" s="196"/>
      <c r="N145" s="197"/>
      <c r="O145" s="197"/>
      <c r="P145" s="197"/>
      <c r="Q145" s="197"/>
      <c r="R145" s="197"/>
      <c r="S145" s="197"/>
      <c r="T145" s="19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2" t="s">
        <v>192</v>
      </c>
      <c r="AU145" s="192" t="s">
        <v>85</v>
      </c>
      <c r="AV145" s="13" t="s">
        <v>85</v>
      </c>
      <c r="AW145" s="13" t="s">
        <v>31</v>
      </c>
      <c r="AX145" s="13" t="s">
        <v>83</v>
      </c>
      <c r="AY145" s="192" t="s">
        <v>155</v>
      </c>
    </row>
    <row r="146" s="2" customFormat="1" ht="24.15" customHeight="1">
      <c r="A146" s="38"/>
      <c r="B146" s="171"/>
      <c r="C146" s="172" t="s">
        <v>210</v>
      </c>
      <c r="D146" s="172" t="s">
        <v>158</v>
      </c>
      <c r="E146" s="173" t="s">
        <v>226</v>
      </c>
      <c r="F146" s="174" t="s">
        <v>227</v>
      </c>
      <c r="G146" s="175" t="s">
        <v>221</v>
      </c>
      <c r="H146" s="176">
        <v>5</v>
      </c>
      <c r="I146" s="177"/>
      <c r="J146" s="178">
        <f>ROUND(I146*H146,2)</f>
        <v>0</v>
      </c>
      <c r="K146" s="174" t="s">
        <v>162</v>
      </c>
      <c r="L146" s="39"/>
      <c r="M146" s="179" t="s">
        <v>1</v>
      </c>
      <c r="N146" s="180" t="s">
        <v>40</v>
      </c>
      <c r="O146" s="77"/>
      <c r="P146" s="181">
        <f>O146*H146</f>
        <v>0</v>
      </c>
      <c r="Q146" s="181">
        <v>0</v>
      </c>
      <c r="R146" s="181">
        <f>Q146*H146</f>
        <v>0</v>
      </c>
      <c r="S146" s="181">
        <v>0.00191</v>
      </c>
      <c r="T146" s="182">
        <f>S146*H146</f>
        <v>0.0095499999999999995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183" t="s">
        <v>189</v>
      </c>
      <c r="AT146" s="183" t="s">
        <v>158</v>
      </c>
      <c r="AU146" s="183" t="s">
        <v>85</v>
      </c>
      <c r="AY146" s="18" t="s">
        <v>155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8" t="s">
        <v>83</v>
      </c>
      <c r="BK146" s="184">
        <f>ROUND(I146*H146,2)</f>
        <v>0</v>
      </c>
      <c r="BL146" s="18" t="s">
        <v>189</v>
      </c>
      <c r="BM146" s="183" t="s">
        <v>574</v>
      </c>
    </row>
    <row r="147" s="2" customFormat="1">
      <c r="A147" s="38"/>
      <c r="B147" s="39"/>
      <c r="C147" s="38"/>
      <c r="D147" s="185" t="s">
        <v>165</v>
      </c>
      <c r="E147" s="38"/>
      <c r="F147" s="186" t="s">
        <v>229</v>
      </c>
      <c r="G147" s="38"/>
      <c r="H147" s="38"/>
      <c r="I147" s="187"/>
      <c r="J147" s="38"/>
      <c r="K147" s="38"/>
      <c r="L147" s="39"/>
      <c r="M147" s="188"/>
      <c r="N147" s="189"/>
      <c r="O147" s="77"/>
      <c r="P147" s="77"/>
      <c r="Q147" s="77"/>
      <c r="R147" s="77"/>
      <c r="S147" s="77"/>
      <c r="T147" s="7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8" t="s">
        <v>165</v>
      </c>
      <c r="AU147" s="18" t="s">
        <v>85</v>
      </c>
    </row>
    <row r="148" s="13" customFormat="1">
      <c r="A148" s="13"/>
      <c r="B148" s="190"/>
      <c r="C148" s="13"/>
      <c r="D148" s="191" t="s">
        <v>192</v>
      </c>
      <c r="E148" s="192" t="s">
        <v>1</v>
      </c>
      <c r="F148" s="193" t="s">
        <v>185</v>
      </c>
      <c r="G148" s="13"/>
      <c r="H148" s="194">
        <v>5</v>
      </c>
      <c r="I148" s="195"/>
      <c r="J148" s="13"/>
      <c r="K148" s="13"/>
      <c r="L148" s="190"/>
      <c r="M148" s="196"/>
      <c r="N148" s="197"/>
      <c r="O148" s="197"/>
      <c r="P148" s="197"/>
      <c r="Q148" s="197"/>
      <c r="R148" s="197"/>
      <c r="S148" s="197"/>
      <c r="T148" s="19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92" t="s">
        <v>192</v>
      </c>
      <c r="AU148" s="192" t="s">
        <v>85</v>
      </c>
      <c r="AV148" s="13" t="s">
        <v>85</v>
      </c>
      <c r="AW148" s="13" t="s">
        <v>31</v>
      </c>
      <c r="AX148" s="13" t="s">
        <v>83</v>
      </c>
      <c r="AY148" s="192" t="s">
        <v>155</v>
      </c>
    </row>
    <row r="149" s="2" customFormat="1" ht="16.5" customHeight="1">
      <c r="A149" s="38"/>
      <c r="B149" s="171"/>
      <c r="C149" s="172" t="s">
        <v>218</v>
      </c>
      <c r="D149" s="172" t="s">
        <v>158</v>
      </c>
      <c r="E149" s="173" t="s">
        <v>740</v>
      </c>
      <c r="F149" s="174" t="s">
        <v>741</v>
      </c>
      <c r="G149" s="175" t="s">
        <v>221</v>
      </c>
      <c r="H149" s="176">
        <v>4.1600000000000001</v>
      </c>
      <c r="I149" s="177"/>
      <c r="J149" s="178">
        <f>ROUND(I149*H149,2)</f>
        <v>0</v>
      </c>
      <c r="K149" s="174" t="s">
        <v>162</v>
      </c>
      <c r="L149" s="39"/>
      <c r="M149" s="179" t="s">
        <v>1</v>
      </c>
      <c r="N149" s="180" t="s">
        <v>40</v>
      </c>
      <c r="O149" s="77"/>
      <c r="P149" s="181">
        <f>O149*H149</f>
        <v>0</v>
      </c>
      <c r="Q149" s="181">
        <v>0</v>
      </c>
      <c r="R149" s="181">
        <f>Q149*H149</f>
        <v>0</v>
      </c>
      <c r="S149" s="181">
        <v>0.0025999999999999999</v>
      </c>
      <c r="T149" s="182">
        <f>S149*H149</f>
        <v>0.010815999999999999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83" t="s">
        <v>189</v>
      </c>
      <c r="AT149" s="183" t="s">
        <v>158</v>
      </c>
      <c r="AU149" s="183" t="s">
        <v>85</v>
      </c>
      <c r="AY149" s="18" t="s">
        <v>155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8" t="s">
        <v>83</v>
      </c>
      <c r="BK149" s="184">
        <f>ROUND(I149*H149,2)</f>
        <v>0</v>
      </c>
      <c r="BL149" s="18" t="s">
        <v>189</v>
      </c>
      <c r="BM149" s="183" t="s">
        <v>742</v>
      </c>
    </row>
    <row r="150" s="2" customFormat="1">
      <c r="A150" s="38"/>
      <c r="B150" s="39"/>
      <c r="C150" s="38"/>
      <c r="D150" s="185" t="s">
        <v>165</v>
      </c>
      <c r="E150" s="38"/>
      <c r="F150" s="186" t="s">
        <v>743</v>
      </c>
      <c r="G150" s="38"/>
      <c r="H150" s="38"/>
      <c r="I150" s="187"/>
      <c r="J150" s="38"/>
      <c r="K150" s="38"/>
      <c r="L150" s="39"/>
      <c r="M150" s="188"/>
      <c r="N150" s="189"/>
      <c r="O150" s="77"/>
      <c r="P150" s="77"/>
      <c r="Q150" s="77"/>
      <c r="R150" s="77"/>
      <c r="S150" s="77"/>
      <c r="T150" s="7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8" t="s">
        <v>165</v>
      </c>
      <c r="AU150" s="18" t="s">
        <v>85</v>
      </c>
    </row>
    <row r="151" s="13" customFormat="1">
      <c r="A151" s="13"/>
      <c r="B151" s="190"/>
      <c r="C151" s="13"/>
      <c r="D151" s="191" t="s">
        <v>192</v>
      </c>
      <c r="E151" s="192" t="s">
        <v>1</v>
      </c>
      <c r="F151" s="193" t="s">
        <v>744</v>
      </c>
      <c r="G151" s="13"/>
      <c r="H151" s="194">
        <v>4.1600000000000001</v>
      </c>
      <c r="I151" s="195"/>
      <c r="J151" s="13"/>
      <c r="K151" s="13"/>
      <c r="L151" s="190"/>
      <c r="M151" s="196"/>
      <c r="N151" s="197"/>
      <c r="O151" s="197"/>
      <c r="P151" s="197"/>
      <c r="Q151" s="197"/>
      <c r="R151" s="197"/>
      <c r="S151" s="197"/>
      <c r="T151" s="19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2" t="s">
        <v>192</v>
      </c>
      <c r="AU151" s="192" t="s">
        <v>85</v>
      </c>
      <c r="AV151" s="13" t="s">
        <v>85</v>
      </c>
      <c r="AW151" s="13" t="s">
        <v>31</v>
      </c>
      <c r="AX151" s="13" t="s">
        <v>83</v>
      </c>
      <c r="AY151" s="192" t="s">
        <v>155</v>
      </c>
    </row>
    <row r="152" s="2" customFormat="1" ht="16.5" customHeight="1">
      <c r="A152" s="38"/>
      <c r="B152" s="171"/>
      <c r="C152" s="172" t="s">
        <v>225</v>
      </c>
      <c r="D152" s="172" t="s">
        <v>158</v>
      </c>
      <c r="E152" s="173" t="s">
        <v>745</v>
      </c>
      <c r="F152" s="174" t="s">
        <v>746</v>
      </c>
      <c r="G152" s="175" t="s">
        <v>221</v>
      </c>
      <c r="H152" s="176">
        <v>3.2999999999999998</v>
      </c>
      <c r="I152" s="177"/>
      <c r="J152" s="178">
        <f>ROUND(I152*H152,2)</f>
        <v>0</v>
      </c>
      <c r="K152" s="174" t="s">
        <v>162</v>
      </c>
      <c r="L152" s="39"/>
      <c r="M152" s="179" t="s">
        <v>1</v>
      </c>
      <c r="N152" s="180" t="s">
        <v>40</v>
      </c>
      <c r="O152" s="77"/>
      <c r="P152" s="181">
        <f>O152*H152</f>
        <v>0</v>
      </c>
      <c r="Q152" s="181">
        <v>0</v>
      </c>
      <c r="R152" s="181">
        <f>Q152*H152</f>
        <v>0</v>
      </c>
      <c r="S152" s="181">
        <v>0.0039399999999999999</v>
      </c>
      <c r="T152" s="182">
        <f>S152*H152</f>
        <v>0.013002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83" t="s">
        <v>189</v>
      </c>
      <c r="AT152" s="183" t="s">
        <v>158</v>
      </c>
      <c r="AU152" s="183" t="s">
        <v>85</v>
      </c>
      <c r="AY152" s="18" t="s">
        <v>155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8" t="s">
        <v>83</v>
      </c>
      <c r="BK152" s="184">
        <f>ROUND(I152*H152,2)</f>
        <v>0</v>
      </c>
      <c r="BL152" s="18" t="s">
        <v>189</v>
      </c>
      <c r="BM152" s="183" t="s">
        <v>747</v>
      </c>
    </row>
    <row r="153" s="2" customFormat="1">
      <c r="A153" s="38"/>
      <c r="B153" s="39"/>
      <c r="C153" s="38"/>
      <c r="D153" s="185" t="s">
        <v>165</v>
      </c>
      <c r="E153" s="38"/>
      <c r="F153" s="186" t="s">
        <v>748</v>
      </c>
      <c r="G153" s="38"/>
      <c r="H153" s="38"/>
      <c r="I153" s="187"/>
      <c r="J153" s="38"/>
      <c r="K153" s="38"/>
      <c r="L153" s="39"/>
      <c r="M153" s="188"/>
      <c r="N153" s="189"/>
      <c r="O153" s="77"/>
      <c r="P153" s="77"/>
      <c r="Q153" s="77"/>
      <c r="R153" s="77"/>
      <c r="S153" s="77"/>
      <c r="T153" s="7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8" t="s">
        <v>165</v>
      </c>
      <c r="AU153" s="18" t="s">
        <v>85</v>
      </c>
    </row>
    <row r="154" s="13" customFormat="1">
      <c r="A154" s="13"/>
      <c r="B154" s="190"/>
      <c r="C154" s="13"/>
      <c r="D154" s="191" t="s">
        <v>192</v>
      </c>
      <c r="E154" s="192" t="s">
        <v>1</v>
      </c>
      <c r="F154" s="193" t="s">
        <v>749</v>
      </c>
      <c r="G154" s="13"/>
      <c r="H154" s="194">
        <v>3.2999999999999998</v>
      </c>
      <c r="I154" s="195"/>
      <c r="J154" s="13"/>
      <c r="K154" s="13"/>
      <c r="L154" s="190"/>
      <c r="M154" s="235"/>
      <c r="N154" s="236"/>
      <c r="O154" s="236"/>
      <c r="P154" s="236"/>
      <c r="Q154" s="236"/>
      <c r="R154" s="236"/>
      <c r="S154" s="236"/>
      <c r="T154" s="23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2" t="s">
        <v>192</v>
      </c>
      <c r="AU154" s="192" t="s">
        <v>85</v>
      </c>
      <c r="AV154" s="13" t="s">
        <v>85</v>
      </c>
      <c r="AW154" s="13" t="s">
        <v>31</v>
      </c>
      <c r="AX154" s="13" t="s">
        <v>83</v>
      </c>
      <c r="AY154" s="192" t="s">
        <v>155</v>
      </c>
    </row>
    <row r="155" s="2" customFormat="1" ht="6.96" customHeight="1">
      <c r="A155" s="38"/>
      <c r="B155" s="60"/>
      <c r="C155" s="61"/>
      <c r="D155" s="61"/>
      <c r="E155" s="61"/>
      <c r="F155" s="61"/>
      <c r="G155" s="61"/>
      <c r="H155" s="61"/>
      <c r="I155" s="61"/>
      <c r="J155" s="61"/>
      <c r="K155" s="61"/>
      <c r="L155" s="39"/>
      <c r="M155" s="38"/>
      <c r="O155" s="38"/>
      <c r="P155" s="38"/>
      <c r="Q155" s="38"/>
      <c r="R155" s="38"/>
      <c r="S155" s="38"/>
      <c r="T155" s="3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</row>
  </sheetData>
  <autoFilter ref="C121:K154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hyperlinks>
    <hyperlink ref="F126" r:id="rId1" display="https://podminky.urs.cz/item/CS_URS_2024_02/978036191"/>
    <hyperlink ref="F130" r:id="rId2" display="https://podminky.urs.cz/item/CS_URS_2024_02/997013112"/>
    <hyperlink ref="F132" r:id="rId3" display="https://podminky.urs.cz/item/CS_URS_2024_02/997013501"/>
    <hyperlink ref="F134" r:id="rId4" display="https://podminky.urs.cz/item/CS_URS_2024_02/997013509"/>
    <hyperlink ref="F136" r:id="rId5" display="https://podminky.urs.cz/item/CS_URS_2025_01/997013875"/>
    <hyperlink ref="F140" r:id="rId6" display="https://podminky.urs.cz/item/CS_URS_2025_01/712340833"/>
    <hyperlink ref="F144" r:id="rId7" display="https://podminky.urs.cz/item/CS_URS_2024_02/764001801"/>
    <hyperlink ref="F147" r:id="rId8" display="https://podminky.urs.cz/item/CS_URS_2024_02/764002841"/>
    <hyperlink ref="F150" r:id="rId9" display="https://podminky.urs.cz/item/CS_URS_2024_02/764004801"/>
    <hyperlink ref="F153" r:id="rId10" display="https://podminky.urs.cz/item/CS_URS_2024_02/76400486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</row>
    <row r="4" s="1" customFormat="1" ht="24.96" customHeight="1">
      <c r="B4" s="21"/>
      <c r="D4" s="22" t="s">
        <v>122</v>
      </c>
      <c r="L4" s="21"/>
      <c r="M4" s="120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1" t="str">
        <f>'Rekapitulace stavby'!K6</f>
        <v>Stavební úpravy střech objektu MSH</v>
      </c>
      <c r="F7" s="31"/>
      <c r="G7" s="31"/>
      <c r="H7" s="31"/>
      <c r="L7" s="21"/>
    </row>
    <row r="8" s="2" customFormat="1" ht="12" customHeight="1">
      <c r="A8" s="38"/>
      <c r="B8" s="39"/>
      <c r="C8" s="38"/>
      <c r="D8" s="31" t="s">
        <v>123</v>
      </c>
      <c r="E8" s="38"/>
      <c r="F8" s="38"/>
      <c r="G8" s="38"/>
      <c r="H8" s="38"/>
      <c r="I8" s="38"/>
      <c r="J8" s="38"/>
      <c r="K8" s="38"/>
      <c r="L8" s="5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39"/>
      <c r="C9" s="38"/>
      <c r="D9" s="38"/>
      <c r="E9" s="67" t="s">
        <v>750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39"/>
      <c r="C10" s="38"/>
      <c r="D10" s="38"/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39"/>
      <c r="C11" s="38"/>
      <c r="D11" s="31" t="s">
        <v>18</v>
      </c>
      <c r="E11" s="38"/>
      <c r="F11" s="26" t="s">
        <v>1</v>
      </c>
      <c r="G11" s="38"/>
      <c r="H11" s="38"/>
      <c r="I11" s="31" t="s">
        <v>19</v>
      </c>
      <c r="J11" s="26" t="s">
        <v>1</v>
      </c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39"/>
      <c r="C12" s="38"/>
      <c r="D12" s="31" t="s">
        <v>20</v>
      </c>
      <c r="E12" s="38"/>
      <c r="F12" s="26" t="s">
        <v>21</v>
      </c>
      <c r="G12" s="38"/>
      <c r="H12" s="38"/>
      <c r="I12" s="31" t="s">
        <v>22</v>
      </c>
      <c r="J12" s="69" t="str">
        <f>'Rekapitulace stavby'!AN8</f>
        <v>31. 1. 2025</v>
      </c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39"/>
      <c r="C13" s="38"/>
      <c r="D13" s="38"/>
      <c r="E13" s="38"/>
      <c r="F13" s="38"/>
      <c r="G13" s="38"/>
      <c r="H13" s="38"/>
      <c r="I13" s="38"/>
      <c r="J13" s="38"/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1" t="s">
        <v>24</v>
      </c>
      <c r="E14" s="38"/>
      <c r="F14" s="38"/>
      <c r="G14" s="38"/>
      <c r="H14" s="38"/>
      <c r="I14" s="31" t="s">
        <v>25</v>
      </c>
      <c r="J14" s="26" t="str">
        <f>IF('Rekapitulace stavby'!AN10="","",'Rekapitulace stavby'!AN10)</f>
        <v/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39"/>
      <c r="C15" s="38"/>
      <c r="D15" s="38"/>
      <c r="E15" s="26" t="str">
        <f>IF('Rekapitulace stavby'!E11="","",'Rekapitulace stavby'!E11)</f>
        <v xml:space="preserve"> </v>
      </c>
      <c r="F15" s="38"/>
      <c r="G15" s="38"/>
      <c r="H15" s="38"/>
      <c r="I15" s="31" t="s">
        <v>27</v>
      </c>
      <c r="J15" s="26" t="str">
        <f>IF('Rekapitulace stavby'!AN11="","",'Rekapitulace stavby'!AN11)</f>
        <v/>
      </c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39"/>
      <c r="C16" s="38"/>
      <c r="D16" s="38"/>
      <c r="E16" s="38"/>
      <c r="F16" s="38"/>
      <c r="G16" s="38"/>
      <c r="H16" s="38"/>
      <c r="I16" s="38"/>
      <c r="J16" s="38"/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39"/>
      <c r="C17" s="38"/>
      <c r="D17" s="31" t="s">
        <v>28</v>
      </c>
      <c r="E17" s="38"/>
      <c r="F17" s="38"/>
      <c r="G17" s="38"/>
      <c r="H17" s="38"/>
      <c r="I17" s="31" t="s">
        <v>25</v>
      </c>
      <c r="J17" s="32" t="str">
        <f>'Rekapitulace stavby'!AN13</f>
        <v>Vyplň údaj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39"/>
      <c r="C18" s="38"/>
      <c r="D18" s="38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39"/>
      <c r="C19" s="38"/>
      <c r="D19" s="38"/>
      <c r="E19" s="38"/>
      <c r="F19" s="38"/>
      <c r="G19" s="38"/>
      <c r="H19" s="38"/>
      <c r="I19" s="38"/>
      <c r="J19" s="38"/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39"/>
      <c r="C20" s="38"/>
      <c r="D20" s="31" t="s">
        <v>30</v>
      </c>
      <c r="E20" s="38"/>
      <c r="F20" s="38"/>
      <c r="G20" s="38"/>
      <c r="H20" s="38"/>
      <c r="I20" s="31" t="s">
        <v>25</v>
      </c>
      <c r="J20" s="26" t="str">
        <f>IF('Rekapitulace stavby'!AN16="","",'Rekapitulace stavby'!AN16)</f>
        <v/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39"/>
      <c r="C21" s="38"/>
      <c r="D21" s="38"/>
      <c r="E21" s="26" t="str">
        <f>IF('Rekapitulace stavby'!E17="","",'Rekapitulace stavby'!E17)</f>
        <v xml:space="preserve"> </v>
      </c>
      <c r="F21" s="38"/>
      <c r="G21" s="38"/>
      <c r="H21" s="38"/>
      <c r="I21" s="31" t="s">
        <v>27</v>
      </c>
      <c r="J21" s="26" t="str">
        <f>IF('Rekapitulace stavby'!AN17="","",'Rekapitulace stavby'!AN17)</f>
        <v/>
      </c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39"/>
      <c r="C22" s="38"/>
      <c r="D22" s="38"/>
      <c r="E22" s="38"/>
      <c r="F22" s="38"/>
      <c r="G22" s="38"/>
      <c r="H22" s="38"/>
      <c r="I22" s="38"/>
      <c r="J22" s="38"/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39"/>
      <c r="C23" s="38"/>
      <c r="D23" s="31" t="s">
        <v>32</v>
      </c>
      <c r="E23" s="38"/>
      <c r="F23" s="38"/>
      <c r="G23" s="38"/>
      <c r="H23" s="38"/>
      <c r="I23" s="31" t="s">
        <v>25</v>
      </c>
      <c r="J23" s="26" t="str">
        <f>IF('Rekapitulace stavby'!AN19="","",'Rekapitulace stavby'!AN19)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39"/>
      <c r="C24" s="38"/>
      <c r="D24" s="38"/>
      <c r="E24" s="26" t="str">
        <f>IF('Rekapitulace stavby'!E20="","",'Rekapitulace stavby'!E20)</f>
        <v xml:space="preserve"> </v>
      </c>
      <c r="F24" s="38"/>
      <c r="G24" s="38"/>
      <c r="H24" s="38"/>
      <c r="I24" s="31" t="s">
        <v>27</v>
      </c>
      <c r="J24" s="26" t="str">
        <f>IF('Rekapitulace stavby'!AN20="","",'Rekapitulace stavby'!AN20)</f>
        <v/>
      </c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39"/>
      <c r="C25" s="38"/>
      <c r="D25" s="38"/>
      <c r="E25" s="38"/>
      <c r="F25" s="38"/>
      <c r="G25" s="38"/>
      <c r="H25" s="38"/>
      <c r="I25" s="38"/>
      <c r="J25" s="38"/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39"/>
      <c r="C26" s="38"/>
      <c r="D26" s="31" t="s">
        <v>33</v>
      </c>
      <c r="E26" s="38"/>
      <c r="F26" s="38"/>
      <c r="G26" s="38"/>
      <c r="H26" s="38"/>
      <c r="I26" s="38"/>
      <c r="J26" s="38"/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22"/>
      <c r="B27" s="123"/>
      <c r="C27" s="122"/>
      <c r="D27" s="122"/>
      <c r="E27" s="36" t="s">
        <v>1</v>
      </c>
      <c r="F27" s="36"/>
      <c r="G27" s="36"/>
      <c r="H27" s="3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="2" customFormat="1" ht="6.96" customHeigh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39"/>
      <c r="C29" s="38"/>
      <c r="D29" s="90"/>
      <c r="E29" s="90"/>
      <c r="F29" s="90"/>
      <c r="G29" s="90"/>
      <c r="H29" s="90"/>
      <c r="I29" s="90"/>
      <c r="J29" s="90"/>
      <c r="K29" s="90"/>
      <c r="L29" s="55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39"/>
      <c r="C30" s="38"/>
      <c r="D30" s="125" t="s">
        <v>35</v>
      </c>
      <c r="E30" s="38"/>
      <c r="F30" s="38"/>
      <c r="G30" s="38"/>
      <c r="H30" s="38"/>
      <c r="I30" s="38"/>
      <c r="J30" s="96">
        <f>ROUND(J126, 2)</f>
        <v>0</v>
      </c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39"/>
      <c r="C32" s="38"/>
      <c r="D32" s="38"/>
      <c r="E32" s="38"/>
      <c r="F32" s="43" t="s">
        <v>37</v>
      </c>
      <c r="G32" s="38"/>
      <c r="H32" s="38"/>
      <c r="I32" s="43" t="s">
        <v>36</v>
      </c>
      <c r="J32" s="43" t="s">
        <v>38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39"/>
      <c r="C33" s="38"/>
      <c r="D33" s="126" t="s">
        <v>39</v>
      </c>
      <c r="E33" s="31" t="s">
        <v>40</v>
      </c>
      <c r="F33" s="127">
        <f>ROUND((SUM(BE126:BE195)),  2)</f>
        <v>0</v>
      </c>
      <c r="G33" s="38"/>
      <c r="H33" s="38"/>
      <c r="I33" s="128">
        <v>0.20999999999999999</v>
      </c>
      <c r="J33" s="127">
        <f>ROUND(((SUM(BE126:BE195))*I33),  2)</f>
        <v>0</v>
      </c>
      <c r="K33" s="38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1" t="s">
        <v>41</v>
      </c>
      <c r="F34" s="127">
        <f>ROUND((SUM(BF126:BF195)),  2)</f>
        <v>0</v>
      </c>
      <c r="G34" s="38"/>
      <c r="H34" s="38"/>
      <c r="I34" s="128">
        <v>0.12</v>
      </c>
      <c r="J34" s="127">
        <f>ROUND(((SUM(BF126:BF195))*I34),  2)</f>
        <v>0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39"/>
      <c r="C35" s="38"/>
      <c r="D35" s="38"/>
      <c r="E35" s="31" t="s">
        <v>42</v>
      </c>
      <c r="F35" s="127">
        <f>ROUND((SUM(BG126:BG195)),  2)</f>
        <v>0</v>
      </c>
      <c r="G35" s="38"/>
      <c r="H35" s="38"/>
      <c r="I35" s="128">
        <v>0.20999999999999999</v>
      </c>
      <c r="J35" s="127">
        <f>0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39"/>
      <c r="C36" s="38"/>
      <c r="D36" s="38"/>
      <c r="E36" s="31" t="s">
        <v>43</v>
      </c>
      <c r="F36" s="127">
        <f>ROUND((SUM(BH126:BH195)),  2)</f>
        <v>0</v>
      </c>
      <c r="G36" s="38"/>
      <c r="H36" s="38"/>
      <c r="I36" s="128">
        <v>0.12</v>
      </c>
      <c r="J36" s="127">
        <f>0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1" t="s">
        <v>44</v>
      </c>
      <c r="F37" s="127">
        <f>ROUND((SUM(BI126:BI195)),  2)</f>
        <v>0</v>
      </c>
      <c r="G37" s="38"/>
      <c r="H37" s="38"/>
      <c r="I37" s="128">
        <v>0</v>
      </c>
      <c r="J37" s="127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39"/>
      <c r="C38" s="38"/>
      <c r="D38" s="38"/>
      <c r="E38" s="38"/>
      <c r="F38" s="38"/>
      <c r="G38" s="38"/>
      <c r="H38" s="38"/>
      <c r="I38" s="38"/>
      <c r="J38" s="38"/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39"/>
      <c r="C39" s="129"/>
      <c r="D39" s="130" t="s">
        <v>45</v>
      </c>
      <c r="E39" s="81"/>
      <c r="F39" s="81"/>
      <c r="G39" s="131" t="s">
        <v>46</v>
      </c>
      <c r="H39" s="132" t="s">
        <v>47</v>
      </c>
      <c r="I39" s="81"/>
      <c r="J39" s="133">
        <f>SUM(J30:J37)</f>
        <v>0</v>
      </c>
      <c r="K39" s="134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5"/>
      <c r="D50" s="56" t="s">
        <v>48</v>
      </c>
      <c r="E50" s="57"/>
      <c r="F50" s="57"/>
      <c r="G50" s="56" t="s">
        <v>49</v>
      </c>
      <c r="H50" s="57"/>
      <c r="I50" s="57"/>
      <c r="J50" s="57"/>
      <c r="K50" s="57"/>
      <c r="L50" s="55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8"/>
      <c r="B61" s="39"/>
      <c r="C61" s="38"/>
      <c r="D61" s="58" t="s">
        <v>50</v>
      </c>
      <c r="E61" s="41"/>
      <c r="F61" s="135" t="s">
        <v>51</v>
      </c>
      <c r="G61" s="58" t="s">
        <v>50</v>
      </c>
      <c r="H61" s="41"/>
      <c r="I61" s="41"/>
      <c r="J61" s="136" t="s">
        <v>51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8"/>
      <c r="B65" s="39"/>
      <c r="C65" s="38"/>
      <c r="D65" s="56" t="s">
        <v>52</v>
      </c>
      <c r="E65" s="59"/>
      <c r="F65" s="59"/>
      <c r="G65" s="56" t="s">
        <v>53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8"/>
      <c r="B76" s="39"/>
      <c r="C76" s="38"/>
      <c r="D76" s="58" t="s">
        <v>50</v>
      </c>
      <c r="E76" s="41"/>
      <c r="F76" s="135" t="s">
        <v>51</v>
      </c>
      <c r="G76" s="58" t="s">
        <v>50</v>
      </c>
      <c r="H76" s="41"/>
      <c r="I76" s="41"/>
      <c r="J76" s="136" t="s">
        <v>51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2" t="s">
        <v>125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1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21" t="str">
        <f>E7</f>
        <v>Stavební úpravy střech objektu MSH</v>
      </c>
      <c r="F85" s="31"/>
      <c r="G85" s="31"/>
      <c r="H85" s="31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1" t="s">
        <v>123</v>
      </c>
      <c r="D86" s="38"/>
      <c r="E86" s="38"/>
      <c r="F86" s="38"/>
      <c r="G86" s="38"/>
      <c r="H86" s="38"/>
      <c r="I86" s="38"/>
      <c r="J86" s="38"/>
      <c r="K86" s="38"/>
      <c r="L86" s="55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38"/>
      <c r="D87" s="38"/>
      <c r="E87" s="67" t="str">
        <f>E9</f>
        <v>D-N - Střecha D, nové konstrukce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1" t="s">
        <v>20</v>
      </c>
      <c r="D89" s="38"/>
      <c r="E89" s="38"/>
      <c r="F89" s="26" t="str">
        <f>F12</f>
        <v>Louny</v>
      </c>
      <c r="G89" s="38"/>
      <c r="H89" s="38"/>
      <c r="I89" s="31" t="s">
        <v>22</v>
      </c>
      <c r="J89" s="69" t="str">
        <f>IF(J12="","",J12)</f>
        <v>31. 1. 2025</v>
      </c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1" t="s">
        <v>24</v>
      </c>
      <c r="D91" s="38"/>
      <c r="E91" s="38"/>
      <c r="F91" s="26" t="str">
        <f>E15</f>
        <v xml:space="preserve"> </v>
      </c>
      <c r="G91" s="38"/>
      <c r="H91" s="38"/>
      <c r="I91" s="31" t="s">
        <v>30</v>
      </c>
      <c r="J91" s="36" t="str">
        <f>E21</f>
        <v xml:space="preserve"> 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1" t="s">
        <v>28</v>
      </c>
      <c r="D92" s="38"/>
      <c r="E92" s="38"/>
      <c r="F92" s="26" t="str">
        <f>IF(E18="","",E18)</f>
        <v>Vyplň údaj</v>
      </c>
      <c r="G92" s="38"/>
      <c r="H92" s="38"/>
      <c r="I92" s="31" t="s">
        <v>32</v>
      </c>
      <c r="J92" s="36" t="str">
        <f>E24</f>
        <v xml:space="preserve"> </v>
      </c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37" t="s">
        <v>126</v>
      </c>
      <c r="D94" s="129"/>
      <c r="E94" s="129"/>
      <c r="F94" s="129"/>
      <c r="G94" s="129"/>
      <c r="H94" s="129"/>
      <c r="I94" s="129"/>
      <c r="J94" s="138" t="s">
        <v>127</v>
      </c>
      <c r="K94" s="129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39" t="s">
        <v>128</v>
      </c>
      <c r="D96" s="38"/>
      <c r="E96" s="38"/>
      <c r="F96" s="38"/>
      <c r="G96" s="38"/>
      <c r="H96" s="38"/>
      <c r="I96" s="38"/>
      <c r="J96" s="96">
        <f>J126</f>
        <v>0</v>
      </c>
      <c r="K96" s="38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8" t="s">
        <v>129</v>
      </c>
    </row>
    <row r="97" s="9" customFormat="1" ht="24.96" customHeight="1">
      <c r="A97" s="9"/>
      <c r="B97" s="140"/>
      <c r="C97" s="9"/>
      <c r="D97" s="141" t="s">
        <v>130</v>
      </c>
      <c r="E97" s="142"/>
      <c r="F97" s="142"/>
      <c r="G97" s="142"/>
      <c r="H97" s="142"/>
      <c r="I97" s="142"/>
      <c r="J97" s="143">
        <f>J127</f>
        <v>0</v>
      </c>
      <c r="K97" s="9"/>
      <c r="L97" s="14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4"/>
      <c r="C98" s="10"/>
      <c r="D98" s="145" t="s">
        <v>255</v>
      </c>
      <c r="E98" s="146"/>
      <c r="F98" s="146"/>
      <c r="G98" s="146"/>
      <c r="H98" s="146"/>
      <c r="I98" s="146"/>
      <c r="J98" s="147">
        <f>J128</f>
        <v>0</v>
      </c>
      <c r="K98" s="10"/>
      <c r="L98" s="14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4"/>
      <c r="C99" s="10"/>
      <c r="D99" s="145" t="s">
        <v>256</v>
      </c>
      <c r="E99" s="146"/>
      <c r="F99" s="146"/>
      <c r="G99" s="146"/>
      <c r="H99" s="146"/>
      <c r="I99" s="146"/>
      <c r="J99" s="147">
        <f>J148</f>
        <v>0</v>
      </c>
      <c r="K99" s="10"/>
      <c r="L99" s="14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40"/>
      <c r="C100" s="9"/>
      <c r="D100" s="141" t="s">
        <v>132</v>
      </c>
      <c r="E100" s="142"/>
      <c r="F100" s="142"/>
      <c r="G100" s="142"/>
      <c r="H100" s="142"/>
      <c r="I100" s="142"/>
      <c r="J100" s="143">
        <f>J151</f>
        <v>0</v>
      </c>
      <c r="K100" s="9"/>
      <c r="L100" s="14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44"/>
      <c r="C101" s="10"/>
      <c r="D101" s="145" t="s">
        <v>133</v>
      </c>
      <c r="E101" s="146"/>
      <c r="F101" s="146"/>
      <c r="G101" s="146"/>
      <c r="H101" s="146"/>
      <c r="I101" s="146"/>
      <c r="J101" s="147">
        <f>J152</f>
        <v>0</v>
      </c>
      <c r="K101" s="10"/>
      <c r="L101" s="14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4"/>
      <c r="C102" s="10"/>
      <c r="D102" s="145" t="s">
        <v>257</v>
      </c>
      <c r="E102" s="146"/>
      <c r="F102" s="146"/>
      <c r="G102" s="146"/>
      <c r="H102" s="146"/>
      <c r="I102" s="146"/>
      <c r="J102" s="147">
        <f>J170</f>
        <v>0</v>
      </c>
      <c r="K102" s="10"/>
      <c r="L102" s="14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4"/>
      <c r="C103" s="10"/>
      <c r="D103" s="145" t="s">
        <v>136</v>
      </c>
      <c r="E103" s="146"/>
      <c r="F103" s="146"/>
      <c r="G103" s="146"/>
      <c r="H103" s="146"/>
      <c r="I103" s="146"/>
      <c r="J103" s="147">
        <f>J173</f>
        <v>0</v>
      </c>
      <c r="K103" s="10"/>
      <c r="L103" s="14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40"/>
      <c r="C104" s="9"/>
      <c r="D104" s="141" t="s">
        <v>138</v>
      </c>
      <c r="E104" s="142"/>
      <c r="F104" s="142"/>
      <c r="G104" s="142"/>
      <c r="H104" s="142"/>
      <c r="I104" s="142"/>
      <c r="J104" s="143">
        <f>J187</f>
        <v>0</v>
      </c>
      <c r="K104" s="9"/>
      <c r="L104" s="14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40"/>
      <c r="C105" s="9"/>
      <c r="D105" s="141" t="s">
        <v>260</v>
      </c>
      <c r="E105" s="142"/>
      <c r="F105" s="142"/>
      <c r="G105" s="142"/>
      <c r="H105" s="142"/>
      <c r="I105" s="142"/>
      <c r="J105" s="143">
        <f>J188</f>
        <v>0</v>
      </c>
      <c r="K105" s="9"/>
      <c r="L105" s="140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44"/>
      <c r="C106" s="10"/>
      <c r="D106" s="145" t="s">
        <v>261</v>
      </c>
      <c r="E106" s="146"/>
      <c r="F106" s="146"/>
      <c r="G106" s="146"/>
      <c r="H106" s="146"/>
      <c r="I106" s="146"/>
      <c r="J106" s="147">
        <f>J189</f>
        <v>0</v>
      </c>
      <c r="K106" s="10"/>
      <c r="L106" s="14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38"/>
      <c r="D107" s="38"/>
      <c r="E107" s="38"/>
      <c r="F107" s="38"/>
      <c r="G107" s="38"/>
      <c r="H107" s="38"/>
      <c r="I107" s="38"/>
      <c r="J107" s="38"/>
      <c r="K107" s="38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0"/>
      <c r="C108" s="61"/>
      <c r="D108" s="61"/>
      <c r="E108" s="61"/>
      <c r="F108" s="61"/>
      <c r="G108" s="61"/>
      <c r="H108" s="61"/>
      <c r="I108" s="61"/>
      <c r="J108" s="61"/>
      <c r="K108" s="61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2"/>
      <c r="C112" s="63"/>
      <c r="D112" s="63"/>
      <c r="E112" s="63"/>
      <c r="F112" s="63"/>
      <c r="G112" s="63"/>
      <c r="H112" s="63"/>
      <c r="I112" s="63"/>
      <c r="J112" s="63"/>
      <c r="K112" s="63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2" t="s">
        <v>140</v>
      </c>
      <c r="D113" s="38"/>
      <c r="E113" s="38"/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38"/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1" t="s">
        <v>16</v>
      </c>
      <c r="D115" s="38"/>
      <c r="E115" s="38"/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38"/>
      <c r="D116" s="38"/>
      <c r="E116" s="121" t="str">
        <f>E7</f>
        <v>Stavební úpravy střech objektu MSH</v>
      </c>
      <c r="F116" s="31"/>
      <c r="G116" s="31"/>
      <c r="H116" s="31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1" t="s">
        <v>123</v>
      </c>
      <c r="D117" s="38"/>
      <c r="E117" s="38"/>
      <c r="F117" s="38"/>
      <c r="G117" s="38"/>
      <c r="H117" s="38"/>
      <c r="I117" s="38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38"/>
      <c r="D118" s="38"/>
      <c r="E118" s="67" t="str">
        <f>E9</f>
        <v>D-N - Střecha D, nové konstrukce</v>
      </c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38"/>
      <c r="D119" s="38"/>
      <c r="E119" s="38"/>
      <c r="F119" s="38"/>
      <c r="G119" s="38"/>
      <c r="H119" s="38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1" t="s">
        <v>20</v>
      </c>
      <c r="D120" s="38"/>
      <c r="E120" s="38"/>
      <c r="F120" s="26" t="str">
        <f>F12</f>
        <v>Louny</v>
      </c>
      <c r="G120" s="38"/>
      <c r="H120" s="38"/>
      <c r="I120" s="31" t="s">
        <v>22</v>
      </c>
      <c r="J120" s="69" t="str">
        <f>IF(J12="","",J12)</f>
        <v>31. 1. 2025</v>
      </c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38"/>
      <c r="D121" s="38"/>
      <c r="E121" s="38"/>
      <c r="F121" s="38"/>
      <c r="G121" s="38"/>
      <c r="H121" s="38"/>
      <c r="I121" s="38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1" t="s">
        <v>24</v>
      </c>
      <c r="D122" s="38"/>
      <c r="E122" s="38"/>
      <c r="F122" s="26" t="str">
        <f>E15</f>
        <v xml:space="preserve"> </v>
      </c>
      <c r="G122" s="38"/>
      <c r="H122" s="38"/>
      <c r="I122" s="31" t="s">
        <v>30</v>
      </c>
      <c r="J122" s="36" t="str">
        <f>E21</f>
        <v xml:space="preserve"> </v>
      </c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1" t="s">
        <v>28</v>
      </c>
      <c r="D123" s="38"/>
      <c r="E123" s="38"/>
      <c r="F123" s="26" t="str">
        <f>IF(E18="","",E18)</f>
        <v>Vyplň údaj</v>
      </c>
      <c r="G123" s="38"/>
      <c r="H123" s="38"/>
      <c r="I123" s="31" t="s">
        <v>32</v>
      </c>
      <c r="J123" s="36" t="str">
        <f>E24</f>
        <v xml:space="preserve"> </v>
      </c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38"/>
      <c r="D124" s="38"/>
      <c r="E124" s="38"/>
      <c r="F124" s="38"/>
      <c r="G124" s="38"/>
      <c r="H124" s="38"/>
      <c r="I124" s="38"/>
      <c r="J124" s="38"/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48"/>
      <c r="B125" s="149"/>
      <c r="C125" s="150" t="s">
        <v>141</v>
      </c>
      <c r="D125" s="151" t="s">
        <v>60</v>
      </c>
      <c r="E125" s="151" t="s">
        <v>56</v>
      </c>
      <c r="F125" s="151" t="s">
        <v>57</v>
      </c>
      <c r="G125" s="151" t="s">
        <v>142</v>
      </c>
      <c r="H125" s="151" t="s">
        <v>143</v>
      </c>
      <c r="I125" s="151" t="s">
        <v>144</v>
      </c>
      <c r="J125" s="151" t="s">
        <v>127</v>
      </c>
      <c r="K125" s="152" t="s">
        <v>145</v>
      </c>
      <c r="L125" s="153"/>
      <c r="M125" s="86" t="s">
        <v>1</v>
      </c>
      <c r="N125" s="87" t="s">
        <v>39</v>
      </c>
      <c r="O125" s="87" t="s">
        <v>146</v>
      </c>
      <c r="P125" s="87" t="s">
        <v>147</v>
      </c>
      <c r="Q125" s="87" t="s">
        <v>148</v>
      </c>
      <c r="R125" s="87" t="s">
        <v>149</v>
      </c>
      <c r="S125" s="87" t="s">
        <v>150</v>
      </c>
      <c r="T125" s="88" t="s">
        <v>151</v>
      </c>
      <c r="U125" s="148"/>
      <c r="V125" s="148"/>
      <c r="W125" s="148"/>
      <c r="X125" s="148"/>
      <c r="Y125" s="148"/>
      <c r="Z125" s="148"/>
      <c r="AA125" s="148"/>
      <c r="AB125" s="148"/>
      <c r="AC125" s="148"/>
      <c r="AD125" s="148"/>
      <c r="AE125" s="148"/>
    </row>
    <row r="126" s="2" customFormat="1" ht="22.8" customHeight="1">
      <c r="A126" s="38"/>
      <c r="B126" s="39"/>
      <c r="C126" s="93" t="s">
        <v>152</v>
      </c>
      <c r="D126" s="38"/>
      <c r="E126" s="38"/>
      <c r="F126" s="38"/>
      <c r="G126" s="38"/>
      <c r="H126" s="38"/>
      <c r="I126" s="38"/>
      <c r="J126" s="154">
        <f>BK126</f>
        <v>0</v>
      </c>
      <c r="K126" s="38"/>
      <c r="L126" s="39"/>
      <c r="M126" s="89"/>
      <c r="N126" s="73"/>
      <c r="O126" s="90"/>
      <c r="P126" s="155">
        <f>P127+P151+P187+P188</f>
        <v>0</v>
      </c>
      <c r="Q126" s="90"/>
      <c r="R126" s="155">
        <f>R127+R151+R187+R188</f>
        <v>0.25564450000000005</v>
      </c>
      <c r="S126" s="90"/>
      <c r="T126" s="156">
        <f>T127+T151+T187+T188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8" t="s">
        <v>74</v>
      </c>
      <c r="AU126" s="18" t="s">
        <v>129</v>
      </c>
      <c r="BK126" s="157">
        <f>BK127+BK151+BK187+BK188</f>
        <v>0</v>
      </c>
    </row>
    <row r="127" s="12" customFormat="1" ht="25.92" customHeight="1">
      <c r="A127" s="12"/>
      <c r="B127" s="158"/>
      <c r="C127" s="12"/>
      <c r="D127" s="159" t="s">
        <v>74</v>
      </c>
      <c r="E127" s="160" t="s">
        <v>153</v>
      </c>
      <c r="F127" s="160" t="s">
        <v>154</v>
      </c>
      <c r="G127" s="12"/>
      <c r="H127" s="12"/>
      <c r="I127" s="161"/>
      <c r="J127" s="162">
        <f>BK127</f>
        <v>0</v>
      </c>
      <c r="K127" s="12"/>
      <c r="L127" s="158"/>
      <c r="M127" s="163"/>
      <c r="N127" s="164"/>
      <c r="O127" s="164"/>
      <c r="P127" s="165">
        <f>P128+P148</f>
        <v>0</v>
      </c>
      <c r="Q127" s="164"/>
      <c r="R127" s="165">
        <f>R128+R148</f>
        <v>0.055773099999999992</v>
      </c>
      <c r="S127" s="164"/>
      <c r="T127" s="166">
        <f>T128+T148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9" t="s">
        <v>83</v>
      </c>
      <c r="AT127" s="167" t="s">
        <v>74</v>
      </c>
      <c r="AU127" s="167" t="s">
        <v>75</v>
      </c>
      <c r="AY127" s="159" t="s">
        <v>155</v>
      </c>
      <c r="BK127" s="168">
        <f>BK128+BK148</f>
        <v>0</v>
      </c>
    </row>
    <row r="128" s="12" customFormat="1" ht="22.8" customHeight="1">
      <c r="A128" s="12"/>
      <c r="B128" s="158"/>
      <c r="C128" s="12"/>
      <c r="D128" s="159" t="s">
        <v>74</v>
      </c>
      <c r="E128" s="169" t="s">
        <v>195</v>
      </c>
      <c r="F128" s="169" t="s">
        <v>262</v>
      </c>
      <c r="G128" s="12"/>
      <c r="H128" s="12"/>
      <c r="I128" s="161"/>
      <c r="J128" s="170">
        <f>BK128</f>
        <v>0</v>
      </c>
      <c r="K128" s="12"/>
      <c r="L128" s="158"/>
      <c r="M128" s="163"/>
      <c r="N128" s="164"/>
      <c r="O128" s="164"/>
      <c r="P128" s="165">
        <f>SUM(P129:P147)</f>
        <v>0</v>
      </c>
      <c r="Q128" s="164"/>
      <c r="R128" s="165">
        <f>SUM(R129:R147)</f>
        <v>0.055773099999999992</v>
      </c>
      <c r="S128" s="164"/>
      <c r="T128" s="166">
        <f>SUM(T129:T147)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9" t="s">
        <v>83</v>
      </c>
      <c r="AT128" s="167" t="s">
        <v>74</v>
      </c>
      <c r="AU128" s="167" t="s">
        <v>83</v>
      </c>
      <c r="AY128" s="159" t="s">
        <v>155</v>
      </c>
      <c r="BK128" s="168">
        <f>SUM(BK129:BK147)</f>
        <v>0</v>
      </c>
    </row>
    <row r="129" s="2" customFormat="1" ht="24.15" customHeight="1">
      <c r="A129" s="38"/>
      <c r="B129" s="171"/>
      <c r="C129" s="172" t="s">
        <v>83</v>
      </c>
      <c r="D129" s="172" t="s">
        <v>158</v>
      </c>
      <c r="E129" s="173" t="s">
        <v>263</v>
      </c>
      <c r="F129" s="174" t="s">
        <v>264</v>
      </c>
      <c r="G129" s="175" t="s">
        <v>188</v>
      </c>
      <c r="H129" s="176">
        <v>2.0699999999999998</v>
      </c>
      <c r="I129" s="177"/>
      <c r="J129" s="178">
        <f>ROUND(I129*H129,2)</f>
        <v>0</v>
      </c>
      <c r="K129" s="174" t="s">
        <v>1</v>
      </c>
      <c r="L129" s="39"/>
      <c r="M129" s="179" t="s">
        <v>1</v>
      </c>
      <c r="N129" s="180" t="s">
        <v>40</v>
      </c>
      <c r="O129" s="77"/>
      <c r="P129" s="181">
        <f>O129*H129</f>
        <v>0</v>
      </c>
      <c r="Q129" s="181">
        <v>0.0063</v>
      </c>
      <c r="R129" s="181">
        <f>Q129*H129</f>
        <v>0.013040999999999999</v>
      </c>
      <c r="S129" s="181">
        <v>0</v>
      </c>
      <c r="T129" s="182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83" t="s">
        <v>163</v>
      </c>
      <c r="AT129" s="183" t="s">
        <v>158</v>
      </c>
      <c r="AU129" s="183" t="s">
        <v>85</v>
      </c>
      <c r="AY129" s="18" t="s">
        <v>155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8" t="s">
        <v>83</v>
      </c>
      <c r="BK129" s="184">
        <f>ROUND(I129*H129,2)</f>
        <v>0</v>
      </c>
      <c r="BL129" s="18" t="s">
        <v>163</v>
      </c>
      <c r="BM129" s="183" t="s">
        <v>265</v>
      </c>
    </row>
    <row r="130" s="13" customFormat="1">
      <c r="A130" s="13"/>
      <c r="B130" s="190"/>
      <c r="C130" s="13"/>
      <c r="D130" s="191" t="s">
        <v>192</v>
      </c>
      <c r="E130" s="192" t="s">
        <v>1</v>
      </c>
      <c r="F130" s="193" t="s">
        <v>751</v>
      </c>
      <c r="G130" s="13"/>
      <c r="H130" s="194">
        <v>1.1699999999999999</v>
      </c>
      <c r="I130" s="195"/>
      <c r="J130" s="13"/>
      <c r="K130" s="13"/>
      <c r="L130" s="190"/>
      <c r="M130" s="196"/>
      <c r="N130" s="197"/>
      <c r="O130" s="197"/>
      <c r="P130" s="197"/>
      <c r="Q130" s="197"/>
      <c r="R130" s="197"/>
      <c r="S130" s="197"/>
      <c r="T130" s="19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92" t="s">
        <v>192</v>
      </c>
      <c r="AU130" s="192" t="s">
        <v>85</v>
      </c>
      <c r="AV130" s="13" t="s">
        <v>85</v>
      </c>
      <c r="AW130" s="13" t="s">
        <v>31</v>
      </c>
      <c r="AX130" s="13" t="s">
        <v>75</v>
      </c>
      <c r="AY130" s="192" t="s">
        <v>155</v>
      </c>
    </row>
    <row r="131" s="13" customFormat="1">
      <c r="A131" s="13"/>
      <c r="B131" s="190"/>
      <c r="C131" s="13"/>
      <c r="D131" s="191" t="s">
        <v>192</v>
      </c>
      <c r="E131" s="192" t="s">
        <v>1</v>
      </c>
      <c r="F131" s="193" t="s">
        <v>752</v>
      </c>
      <c r="G131" s="13"/>
      <c r="H131" s="194">
        <v>0.90000000000000002</v>
      </c>
      <c r="I131" s="195"/>
      <c r="J131" s="13"/>
      <c r="K131" s="13"/>
      <c r="L131" s="190"/>
      <c r="M131" s="196"/>
      <c r="N131" s="197"/>
      <c r="O131" s="197"/>
      <c r="P131" s="197"/>
      <c r="Q131" s="197"/>
      <c r="R131" s="197"/>
      <c r="S131" s="197"/>
      <c r="T131" s="19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92" t="s">
        <v>192</v>
      </c>
      <c r="AU131" s="192" t="s">
        <v>85</v>
      </c>
      <c r="AV131" s="13" t="s">
        <v>85</v>
      </c>
      <c r="AW131" s="13" t="s">
        <v>31</v>
      </c>
      <c r="AX131" s="13" t="s">
        <v>75</v>
      </c>
      <c r="AY131" s="192" t="s">
        <v>155</v>
      </c>
    </row>
    <row r="132" s="14" customFormat="1">
      <c r="A132" s="14"/>
      <c r="B132" s="199"/>
      <c r="C132" s="14"/>
      <c r="D132" s="191" t="s">
        <v>192</v>
      </c>
      <c r="E132" s="200" t="s">
        <v>1</v>
      </c>
      <c r="F132" s="201" t="s">
        <v>194</v>
      </c>
      <c r="G132" s="14"/>
      <c r="H132" s="202">
        <v>2.0699999999999998</v>
      </c>
      <c r="I132" s="203"/>
      <c r="J132" s="14"/>
      <c r="K132" s="14"/>
      <c r="L132" s="199"/>
      <c r="M132" s="204"/>
      <c r="N132" s="205"/>
      <c r="O132" s="205"/>
      <c r="P132" s="205"/>
      <c r="Q132" s="205"/>
      <c r="R132" s="205"/>
      <c r="S132" s="205"/>
      <c r="T132" s="20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00" t="s">
        <v>192</v>
      </c>
      <c r="AU132" s="200" t="s">
        <v>85</v>
      </c>
      <c r="AV132" s="14" t="s">
        <v>163</v>
      </c>
      <c r="AW132" s="14" t="s">
        <v>31</v>
      </c>
      <c r="AX132" s="14" t="s">
        <v>83</v>
      </c>
      <c r="AY132" s="200" t="s">
        <v>155</v>
      </c>
    </row>
    <row r="133" s="2" customFormat="1" ht="16.5" customHeight="1">
      <c r="A133" s="38"/>
      <c r="B133" s="171"/>
      <c r="C133" s="172" t="s">
        <v>85</v>
      </c>
      <c r="D133" s="172" t="s">
        <v>158</v>
      </c>
      <c r="E133" s="173" t="s">
        <v>269</v>
      </c>
      <c r="F133" s="174" t="s">
        <v>270</v>
      </c>
      <c r="G133" s="175" t="s">
        <v>188</v>
      </c>
      <c r="H133" s="176">
        <v>4.3099999999999996</v>
      </c>
      <c r="I133" s="177"/>
      <c r="J133" s="178">
        <f>ROUND(I133*H133,2)</f>
        <v>0</v>
      </c>
      <c r="K133" s="174" t="s">
        <v>162</v>
      </c>
      <c r="L133" s="39"/>
      <c r="M133" s="179" t="s">
        <v>1</v>
      </c>
      <c r="N133" s="180" t="s">
        <v>40</v>
      </c>
      <c r="O133" s="77"/>
      <c r="P133" s="181">
        <f>O133*H133</f>
        <v>0</v>
      </c>
      <c r="Q133" s="181">
        <v>0.00025999999999999998</v>
      </c>
      <c r="R133" s="181">
        <f>Q133*H133</f>
        <v>0.0011205999999999998</v>
      </c>
      <c r="S133" s="181">
        <v>0</v>
      </c>
      <c r="T133" s="18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83" t="s">
        <v>163</v>
      </c>
      <c r="AT133" s="183" t="s">
        <v>158</v>
      </c>
      <c r="AU133" s="183" t="s">
        <v>85</v>
      </c>
      <c r="AY133" s="18" t="s">
        <v>155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8" t="s">
        <v>83</v>
      </c>
      <c r="BK133" s="184">
        <f>ROUND(I133*H133,2)</f>
        <v>0</v>
      </c>
      <c r="BL133" s="18" t="s">
        <v>163</v>
      </c>
      <c r="BM133" s="183" t="s">
        <v>271</v>
      </c>
    </row>
    <row r="134" s="2" customFormat="1">
      <c r="A134" s="38"/>
      <c r="B134" s="39"/>
      <c r="C134" s="38"/>
      <c r="D134" s="185" t="s">
        <v>165</v>
      </c>
      <c r="E134" s="38"/>
      <c r="F134" s="186" t="s">
        <v>272</v>
      </c>
      <c r="G134" s="38"/>
      <c r="H134" s="38"/>
      <c r="I134" s="187"/>
      <c r="J134" s="38"/>
      <c r="K134" s="38"/>
      <c r="L134" s="39"/>
      <c r="M134" s="188"/>
      <c r="N134" s="189"/>
      <c r="O134" s="77"/>
      <c r="P134" s="77"/>
      <c r="Q134" s="77"/>
      <c r="R134" s="77"/>
      <c r="S134" s="77"/>
      <c r="T134" s="7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8" t="s">
        <v>165</v>
      </c>
      <c r="AU134" s="18" t="s">
        <v>85</v>
      </c>
    </row>
    <row r="135" s="13" customFormat="1">
      <c r="A135" s="13"/>
      <c r="B135" s="190"/>
      <c r="C135" s="13"/>
      <c r="D135" s="191" t="s">
        <v>192</v>
      </c>
      <c r="E135" s="192" t="s">
        <v>1</v>
      </c>
      <c r="F135" s="193" t="s">
        <v>753</v>
      </c>
      <c r="G135" s="13"/>
      <c r="H135" s="194">
        <v>4.3099999999999996</v>
      </c>
      <c r="I135" s="195"/>
      <c r="J135" s="13"/>
      <c r="K135" s="13"/>
      <c r="L135" s="190"/>
      <c r="M135" s="196"/>
      <c r="N135" s="197"/>
      <c r="O135" s="197"/>
      <c r="P135" s="197"/>
      <c r="Q135" s="197"/>
      <c r="R135" s="197"/>
      <c r="S135" s="197"/>
      <c r="T135" s="19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92" t="s">
        <v>192</v>
      </c>
      <c r="AU135" s="192" t="s">
        <v>85</v>
      </c>
      <c r="AV135" s="13" t="s">
        <v>85</v>
      </c>
      <c r="AW135" s="13" t="s">
        <v>31</v>
      </c>
      <c r="AX135" s="13" t="s">
        <v>83</v>
      </c>
      <c r="AY135" s="192" t="s">
        <v>155</v>
      </c>
    </row>
    <row r="136" s="2" customFormat="1" ht="21.75" customHeight="1">
      <c r="A136" s="38"/>
      <c r="B136" s="171"/>
      <c r="C136" s="172" t="s">
        <v>171</v>
      </c>
      <c r="D136" s="172" t="s">
        <v>158</v>
      </c>
      <c r="E136" s="173" t="s">
        <v>273</v>
      </c>
      <c r="F136" s="174" t="s">
        <v>274</v>
      </c>
      <c r="G136" s="175" t="s">
        <v>188</v>
      </c>
      <c r="H136" s="176">
        <v>4.3099999999999996</v>
      </c>
      <c r="I136" s="177"/>
      <c r="J136" s="178">
        <f>ROUND(I136*H136,2)</f>
        <v>0</v>
      </c>
      <c r="K136" s="174" t="s">
        <v>162</v>
      </c>
      <c r="L136" s="39"/>
      <c r="M136" s="179" t="s">
        <v>1</v>
      </c>
      <c r="N136" s="180" t="s">
        <v>40</v>
      </c>
      <c r="O136" s="77"/>
      <c r="P136" s="181">
        <f>O136*H136</f>
        <v>0</v>
      </c>
      <c r="Q136" s="181">
        <v>0.0043800000000000002</v>
      </c>
      <c r="R136" s="181">
        <f>Q136*H136</f>
        <v>0.0188778</v>
      </c>
      <c r="S136" s="181">
        <v>0</v>
      </c>
      <c r="T136" s="18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83" t="s">
        <v>163</v>
      </c>
      <c r="AT136" s="183" t="s">
        <v>158</v>
      </c>
      <c r="AU136" s="183" t="s">
        <v>85</v>
      </c>
      <c r="AY136" s="18" t="s">
        <v>155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8" t="s">
        <v>83</v>
      </c>
      <c r="BK136" s="184">
        <f>ROUND(I136*H136,2)</f>
        <v>0</v>
      </c>
      <c r="BL136" s="18" t="s">
        <v>163</v>
      </c>
      <c r="BM136" s="183" t="s">
        <v>275</v>
      </c>
    </row>
    <row r="137" s="2" customFormat="1">
      <c r="A137" s="38"/>
      <c r="B137" s="39"/>
      <c r="C137" s="38"/>
      <c r="D137" s="185" t="s">
        <v>165</v>
      </c>
      <c r="E137" s="38"/>
      <c r="F137" s="186" t="s">
        <v>276</v>
      </c>
      <c r="G137" s="38"/>
      <c r="H137" s="38"/>
      <c r="I137" s="187"/>
      <c r="J137" s="38"/>
      <c r="K137" s="38"/>
      <c r="L137" s="39"/>
      <c r="M137" s="188"/>
      <c r="N137" s="189"/>
      <c r="O137" s="77"/>
      <c r="P137" s="77"/>
      <c r="Q137" s="77"/>
      <c r="R137" s="77"/>
      <c r="S137" s="77"/>
      <c r="T137" s="7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8" t="s">
        <v>165</v>
      </c>
      <c r="AU137" s="18" t="s">
        <v>85</v>
      </c>
    </row>
    <row r="138" s="13" customFormat="1">
      <c r="A138" s="13"/>
      <c r="B138" s="190"/>
      <c r="C138" s="13"/>
      <c r="D138" s="191" t="s">
        <v>192</v>
      </c>
      <c r="E138" s="192" t="s">
        <v>1</v>
      </c>
      <c r="F138" s="193" t="s">
        <v>753</v>
      </c>
      <c r="G138" s="13"/>
      <c r="H138" s="194">
        <v>4.3099999999999996</v>
      </c>
      <c r="I138" s="195"/>
      <c r="J138" s="13"/>
      <c r="K138" s="13"/>
      <c r="L138" s="190"/>
      <c r="M138" s="196"/>
      <c r="N138" s="197"/>
      <c r="O138" s="197"/>
      <c r="P138" s="197"/>
      <c r="Q138" s="197"/>
      <c r="R138" s="197"/>
      <c r="S138" s="197"/>
      <c r="T138" s="19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2" t="s">
        <v>192</v>
      </c>
      <c r="AU138" s="192" t="s">
        <v>85</v>
      </c>
      <c r="AV138" s="13" t="s">
        <v>85</v>
      </c>
      <c r="AW138" s="13" t="s">
        <v>31</v>
      </c>
      <c r="AX138" s="13" t="s">
        <v>83</v>
      </c>
      <c r="AY138" s="192" t="s">
        <v>155</v>
      </c>
    </row>
    <row r="139" s="2" customFormat="1" ht="24.15" customHeight="1">
      <c r="A139" s="38"/>
      <c r="B139" s="171"/>
      <c r="C139" s="172" t="s">
        <v>163</v>
      </c>
      <c r="D139" s="172" t="s">
        <v>158</v>
      </c>
      <c r="E139" s="173" t="s">
        <v>277</v>
      </c>
      <c r="F139" s="174" t="s">
        <v>278</v>
      </c>
      <c r="G139" s="175" t="s">
        <v>188</v>
      </c>
      <c r="H139" s="176">
        <v>4.3099999999999996</v>
      </c>
      <c r="I139" s="177"/>
      <c r="J139" s="178">
        <f>ROUND(I139*H139,2)</f>
        <v>0</v>
      </c>
      <c r="K139" s="174" t="s">
        <v>162</v>
      </c>
      <c r="L139" s="39"/>
      <c r="M139" s="179" t="s">
        <v>1</v>
      </c>
      <c r="N139" s="180" t="s">
        <v>40</v>
      </c>
      <c r="O139" s="77"/>
      <c r="P139" s="181">
        <f>O139*H139</f>
        <v>0</v>
      </c>
      <c r="Q139" s="181">
        <v>0.00022000000000000001</v>
      </c>
      <c r="R139" s="181">
        <f>Q139*H139</f>
        <v>0.00094819999999999995</v>
      </c>
      <c r="S139" s="181">
        <v>0</v>
      </c>
      <c r="T139" s="18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183" t="s">
        <v>163</v>
      </c>
      <c r="AT139" s="183" t="s">
        <v>158</v>
      </c>
      <c r="AU139" s="183" t="s">
        <v>85</v>
      </c>
      <c r="AY139" s="18" t="s">
        <v>155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8" t="s">
        <v>83</v>
      </c>
      <c r="BK139" s="184">
        <f>ROUND(I139*H139,2)</f>
        <v>0</v>
      </c>
      <c r="BL139" s="18" t="s">
        <v>163</v>
      </c>
      <c r="BM139" s="183" t="s">
        <v>279</v>
      </c>
    </row>
    <row r="140" s="2" customFormat="1">
      <c r="A140" s="38"/>
      <c r="B140" s="39"/>
      <c r="C140" s="38"/>
      <c r="D140" s="185" t="s">
        <v>165</v>
      </c>
      <c r="E140" s="38"/>
      <c r="F140" s="186" t="s">
        <v>280</v>
      </c>
      <c r="G140" s="38"/>
      <c r="H140" s="38"/>
      <c r="I140" s="187"/>
      <c r="J140" s="38"/>
      <c r="K140" s="38"/>
      <c r="L140" s="39"/>
      <c r="M140" s="188"/>
      <c r="N140" s="189"/>
      <c r="O140" s="77"/>
      <c r="P140" s="77"/>
      <c r="Q140" s="77"/>
      <c r="R140" s="77"/>
      <c r="S140" s="77"/>
      <c r="T140" s="7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8" t="s">
        <v>165</v>
      </c>
      <c r="AU140" s="18" t="s">
        <v>85</v>
      </c>
    </row>
    <row r="141" s="13" customFormat="1">
      <c r="A141" s="13"/>
      <c r="B141" s="190"/>
      <c r="C141" s="13"/>
      <c r="D141" s="191" t="s">
        <v>192</v>
      </c>
      <c r="E141" s="192" t="s">
        <v>1</v>
      </c>
      <c r="F141" s="193" t="s">
        <v>753</v>
      </c>
      <c r="G141" s="13"/>
      <c r="H141" s="194">
        <v>4.3099999999999996</v>
      </c>
      <c r="I141" s="195"/>
      <c r="J141" s="13"/>
      <c r="K141" s="13"/>
      <c r="L141" s="190"/>
      <c r="M141" s="196"/>
      <c r="N141" s="197"/>
      <c r="O141" s="197"/>
      <c r="P141" s="197"/>
      <c r="Q141" s="197"/>
      <c r="R141" s="197"/>
      <c r="S141" s="197"/>
      <c r="T141" s="19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2" t="s">
        <v>192</v>
      </c>
      <c r="AU141" s="192" t="s">
        <v>85</v>
      </c>
      <c r="AV141" s="13" t="s">
        <v>85</v>
      </c>
      <c r="AW141" s="13" t="s">
        <v>31</v>
      </c>
      <c r="AX141" s="13" t="s">
        <v>83</v>
      </c>
      <c r="AY141" s="192" t="s">
        <v>155</v>
      </c>
    </row>
    <row r="142" s="2" customFormat="1" ht="24.15" customHeight="1">
      <c r="A142" s="38"/>
      <c r="B142" s="171"/>
      <c r="C142" s="172" t="s">
        <v>185</v>
      </c>
      <c r="D142" s="172" t="s">
        <v>158</v>
      </c>
      <c r="E142" s="173" t="s">
        <v>602</v>
      </c>
      <c r="F142" s="174" t="s">
        <v>603</v>
      </c>
      <c r="G142" s="175" t="s">
        <v>188</v>
      </c>
      <c r="H142" s="176">
        <v>0.42999999999999999</v>
      </c>
      <c r="I142" s="177"/>
      <c r="J142" s="178">
        <f>ROUND(I142*H142,2)</f>
        <v>0</v>
      </c>
      <c r="K142" s="174" t="s">
        <v>162</v>
      </c>
      <c r="L142" s="39"/>
      <c r="M142" s="179" t="s">
        <v>1</v>
      </c>
      <c r="N142" s="180" t="s">
        <v>40</v>
      </c>
      <c r="O142" s="77"/>
      <c r="P142" s="181">
        <f>O142*H142</f>
        <v>0</v>
      </c>
      <c r="Q142" s="181">
        <v>0.023099999999999999</v>
      </c>
      <c r="R142" s="181">
        <f>Q142*H142</f>
        <v>0.0099329999999999991</v>
      </c>
      <c r="S142" s="181">
        <v>0</v>
      </c>
      <c r="T142" s="182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183" t="s">
        <v>163</v>
      </c>
      <c r="AT142" s="183" t="s">
        <v>158</v>
      </c>
      <c r="AU142" s="183" t="s">
        <v>85</v>
      </c>
      <c r="AY142" s="18" t="s">
        <v>155</v>
      </c>
      <c r="BE142" s="184">
        <f>IF(N142="základní",J142,0)</f>
        <v>0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8" t="s">
        <v>83</v>
      </c>
      <c r="BK142" s="184">
        <f>ROUND(I142*H142,2)</f>
        <v>0</v>
      </c>
      <c r="BL142" s="18" t="s">
        <v>163</v>
      </c>
      <c r="BM142" s="183" t="s">
        <v>604</v>
      </c>
    </row>
    <row r="143" s="2" customFormat="1">
      <c r="A143" s="38"/>
      <c r="B143" s="39"/>
      <c r="C143" s="38"/>
      <c r="D143" s="185" t="s">
        <v>165</v>
      </c>
      <c r="E143" s="38"/>
      <c r="F143" s="186" t="s">
        <v>605</v>
      </c>
      <c r="G143" s="38"/>
      <c r="H143" s="38"/>
      <c r="I143" s="187"/>
      <c r="J143" s="38"/>
      <c r="K143" s="38"/>
      <c r="L143" s="39"/>
      <c r="M143" s="188"/>
      <c r="N143" s="189"/>
      <c r="O143" s="77"/>
      <c r="P143" s="77"/>
      <c r="Q143" s="77"/>
      <c r="R143" s="77"/>
      <c r="S143" s="77"/>
      <c r="T143" s="7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8" t="s">
        <v>165</v>
      </c>
      <c r="AU143" s="18" t="s">
        <v>85</v>
      </c>
    </row>
    <row r="144" s="13" customFormat="1">
      <c r="A144" s="13"/>
      <c r="B144" s="190"/>
      <c r="C144" s="13"/>
      <c r="D144" s="191" t="s">
        <v>192</v>
      </c>
      <c r="E144" s="192" t="s">
        <v>1</v>
      </c>
      <c r="F144" s="193" t="s">
        <v>737</v>
      </c>
      <c r="G144" s="13"/>
      <c r="H144" s="194">
        <v>0.42999999999999999</v>
      </c>
      <c r="I144" s="195"/>
      <c r="J144" s="13"/>
      <c r="K144" s="13"/>
      <c r="L144" s="190"/>
      <c r="M144" s="196"/>
      <c r="N144" s="197"/>
      <c r="O144" s="197"/>
      <c r="P144" s="197"/>
      <c r="Q144" s="197"/>
      <c r="R144" s="197"/>
      <c r="S144" s="197"/>
      <c r="T144" s="19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92" t="s">
        <v>192</v>
      </c>
      <c r="AU144" s="192" t="s">
        <v>85</v>
      </c>
      <c r="AV144" s="13" t="s">
        <v>85</v>
      </c>
      <c r="AW144" s="13" t="s">
        <v>31</v>
      </c>
      <c r="AX144" s="13" t="s">
        <v>83</v>
      </c>
      <c r="AY144" s="192" t="s">
        <v>155</v>
      </c>
    </row>
    <row r="145" s="2" customFormat="1" ht="24.15" customHeight="1">
      <c r="A145" s="38"/>
      <c r="B145" s="171"/>
      <c r="C145" s="172" t="s">
        <v>195</v>
      </c>
      <c r="D145" s="172" t="s">
        <v>158</v>
      </c>
      <c r="E145" s="173" t="s">
        <v>281</v>
      </c>
      <c r="F145" s="174" t="s">
        <v>282</v>
      </c>
      <c r="G145" s="175" t="s">
        <v>188</v>
      </c>
      <c r="H145" s="176">
        <v>4.3099999999999996</v>
      </c>
      <c r="I145" s="177"/>
      <c r="J145" s="178">
        <f>ROUND(I145*H145,2)</f>
        <v>0</v>
      </c>
      <c r="K145" s="174" t="s">
        <v>162</v>
      </c>
      <c r="L145" s="39"/>
      <c r="M145" s="179" t="s">
        <v>1</v>
      </c>
      <c r="N145" s="180" t="s">
        <v>40</v>
      </c>
      <c r="O145" s="77"/>
      <c r="P145" s="181">
        <f>O145*H145</f>
        <v>0</v>
      </c>
      <c r="Q145" s="181">
        <v>0.0027499999999999998</v>
      </c>
      <c r="R145" s="181">
        <f>Q145*H145</f>
        <v>0.011852499999999999</v>
      </c>
      <c r="S145" s="181">
        <v>0</v>
      </c>
      <c r="T145" s="182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83" t="s">
        <v>163</v>
      </c>
      <c r="AT145" s="183" t="s">
        <v>158</v>
      </c>
      <c r="AU145" s="183" t="s">
        <v>85</v>
      </c>
      <c r="AY145" s="18" t="s">
        <v>155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8" t="s">
        <v>83</v>
      </c>
      <c r="BK145" s="184">
        <f>ROUND(I145*H145,2)</f>
        <v>0</v>
      </c>
      <c r="BL145" s="18" t="s">
        <v>163</v>
      </c>
      <c r="BM145" s="183" t="s">
        <v>283</v>
      </c>
    </row>
    <row r="146" s="2" customFormat="1">
      <c r="A146" s="38"/>
      <c r="B146" s="39"/>
      <c r="C146" s="38"/>
      <c r="D146" s="185" t="s">
        <v>165</v>
      </c>
      <c r="E146" s="38"/>
      <c r="F146" s="186" t="s">
        <v>284</v>
      </c>
      <c r="G146" s="38"/>
      <c r="H146" s="38"/>
      <c r="I146" s="187"/>
      <c r="J146" s="38"/>
      <c r="K146" s="38"/>
      <c r="L146" s="39"/>
      <c r="M146" s="188"/>
      <c r="N146" s="189"/>
      <c r="O146" s="77"/>
      <c r="P146" s="77"/>
      <c r="Q146" s="77"/>
      <c r="R146" s="77"/>
      <c r="S146" s="77"/>
      <c r="T146" s="7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8" t="s">
        <v>165</v>
      </c>
      <c r="AU146" s="18" t="s">
        <v>85</v>
      </c>
    </row>
    <row r="147" s="13" customFormat="1">
      <c r="A147" s="13"/>
      <c r="B147" s="190"/>
      <c r="C147" s="13"/>
      <c r="D147" s="191" t="s">
        <v>192</v>
      </c>
      <c r="E147" s="192" t="s">
        <v>1</v>
      </c>
      <c r="F147" s="193" t="s">
        <v>753</v>
      </c>
      <c r="G147" s="13"/>
      <c r="H147" s="194">
        <v>4.3099999999999996</v>
      </c>
      <c r="I147" s="195"/>
      <c r="J147" s="13"/>
      <c r="K147" s="13"/>
      <c r="L147" s="190"/>
      <c r="M147" s="196"/>
      <c r="N147" s="197"/>
      <c r="O147" s="197"/>
      <c r="P147" s="197"/>
      <c r="Q147" s="197"/>
      <c r="R147" s="197"/>
      <c r="S147" s="197"/>
      <c r="T147" s="19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2" t="s">
        <v>192</v>
      </c>
      <c r="AU147" s="192" t="s">
        <v>85</v>
      </c>
      <c r="AV147" s="13" t="s">
        <v>85</v>
      </c>
      <c r="AW147" s="13" t="s">
        <v>31</v>
      </c>
      <c r="AX147" s="13" t="s">
        <v>83</v>
      </c>
      <c r="AY147" s="192" t="s">
        <v>155</v>
      </c>
    </row>
    <row r="148" s="12" customFormat="1" ht="22.8" customHeight="1">
      <c r="A148" s="12"/>
      <c r="B148" s="158"/>
      <c r="C148" s="12"/>
      <c r="D148" s="159" t="s">
        <v>74</v>
      </c>
      <c r="E148" s="169" t="s">
        <v>285</v>
      </c>
      <c r="F148" s="169" t="s">
        <v>286</v>
      </c>
      <c r="G148" s="12"/>
      <c r="H148" s="12"/>
      <c r="I148" s="161"/>
      <c r="J148" s="170">
        <f>BK148</f>
        <v>0</v>
      </c>
      <c r="K148" s="12"/>
      <c r="L148" s="158"/>
      <c r="M148" s="163"/>
      <c r="N148" s="164"/>
      <c r="O148" s="164"/>
      <c r="P148" s="165">
        <f>SUM(P149:P150)</f>
        <v>0</v>
      </c>
      <c r="Q148" s="164"/>
      <c r="R148" s="165">
        <f>SUM(R149:R150)</f>
        <v>0</v>
      </c>
      <c r="S148" s="164"/>
      <c r="T148" s="166">
        <f>SUM(T149:T150)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59" t="s">
        <v>83</v>
      </c>
      <c r="AT148" s="167" t="s">
        <v>74</v>
      </c>
      <c r="AU148" s="167" t="s">
        <v>83</v>
      </c>
      <c r="AY148" s="159" t="s">
        <v>155</v>
      </c>
      <c r="BK148" s="168">
        <f>SUM(BK149:BK150)</f>
        <v>0</v>
      </c>
    </row>
    <row r="149" s="2" customFormat="1" ht="21.75" customHeight="1">
      <c r="A149" s="38"/>
      <c r="B149" s="171"/>
      <c r="C149" s="172" t="s">
        <v>203</v>
      </c>
      <c r="D149" s="172" t="s">
        <v>158</v>
      </c>
      <c r="E149" s="173" t="s">
        <v>287</v>
      </c>
      <c r="F149" s="174" t="s">
        <v>288</v>
      </c>
      <c r="G149" s="175" t="s">
        <v>161</v>
      </c>
      <c r="H149" s="176">
        <v>0.056000000000000001</v>
      </c>
      <c r="I149" s="177"/>
      <c r="J149" s="178">
        <f>ROUND(I149*H149,2)</f>
        <v>0</v>
      </c>
      <c r="K149" s="174" t="s">
        <v>162</v>
      </c>
      <c r="L149" s="39"/>
      <c r="M149" s="179" t="s">
        <v>1</v>
      </c>
      <c r="N149" s="180" t="s">
        <v>40</v>
      </c>
      <c r="O149" s="77"/>
      <c r="P149" s="181">
        <f>O149*H149</f>
        <v>0</v>
      </c>
      <c r="Q149" s="181">
        <v>0</v>
      </c>
      <c r="R149" s="181">
        <f>Q149*H149</f>
        <v>0</v>
      </c>
      <c r="S149" s="181">
        <v>0</v>
      </c>
      <c r="T149" s="182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183" t="s">
        <v>163</v>
      </c>
      <c r="AT149" s="183" t="s">
        <v>158</v>
      </c>
      <c r="AU149" s="183" t="s">
        <v>85</v>
      </c>
      <c r="AY149" s="18" t="s">
        <v>155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8" t="s">
        <v>83</v>
      </c>
      <c r="BK149" s="184">
        <f>ROUND(I149*H149,2)</f>
        <v>0</v>
      </c>
      <c r="BL149" s="18" t="s">
        <v>163</v>
      </c>
      <c r="BM149" s="183" t="s">
        <v>289</v>
      </c>
    </row>
    <row r="150" s="2" customFormat="1">
      <c r="A150" s="38"/>
      <c r="B150" s="39"/>
      <c r="C150" s="38"/>
      <c r="D150" s="185" t="s">
        <v>165</v>
      </c>
      <c r="E150" s="38"/>
      <c r="F150" s="186" t="s">
        <v>290</v>
      </c>
      <c r="G150" s="38"/>
      <c r="H150" s="38"/>
      <c r="I150" s="187"/>
      <c r="J150" s="38"/>
      <c r="K150" s="38"/>
      <c r="L150" s="39"/>
      <c r="M150" s="188"/>
      <c r="N150" s="189"/>
      <c r="O150" s="77"/>
      <c r="P150" s="77"/>
      <c r="Q150" s="77"/>
      <c r="R150" s="77"/>
      <c r="S150" s="77"/>
      <c r="T150" s="7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8" t="s">
        <v>165</v>
      </c>
      <c r="AU150" s="18" t="s">
        <v>85</v>
      </c>
    </row>
    <row r="151" s="12" customFormat="1" ht="25.92" customHeight="1">
      <c r="A151" s="12"/>
      <c r="B151" s="158"/>
      <c r="C151" s="12"/>
      <c r="D151" s="159" t="s">
        <v>74</v>
      </c>
      <c r="E151" s="160" t="s">
        <v>181</v>
      </c>
      <c r="F151" s="160" t="s">
        <v>182</v>
      </c>
      <c r="G151" s="12"/>
      <c r="H151" s="12"/>
      <c r="I151" s="161"/>
      <c r="J151" s="162">
        <f>BK151</f>
        <v>0</v>
      </c>
      <c r="K151" s="12"/>
      <c r="L151" s="158"/>
      <c r="M151" s="163"/>
      <c r="N151" s="164"/>
      <c r="O151" s="164"/>
      <c r="P151" s="165">
        <f>P152+P170+P173</f>
        <v>0</v>
      </c>
      <c r="Q151" s="164"/>
      <c r="R151" s="165">
        <f>R152+R170+R173</f>
        <v>0.19987140000000003</v>
      </c>
      <c r="S151" s="164"/>
      <c r="T151" s="166">
        <f>T152+T170+T173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59" t="s">
        <v>85</v>
      </c>
      <c r="AT151" s="167" t="s">
        <v>74</v>
      </c>
      <c r="AU151" s="167" t="s">
        <v>75</v>
      </c>
      <c r="AY151" s="159" t="s">
        <v>155</v>
      </c>
      <c r="BK151" s="168">
        <f>BK152+BK170+BK173</f>
        <v>0</v>
      </c>
    </row>
    <row r="152" s="12" customFormat="1" ht="22.8" customHeight="1">
      <c r="A152" s="12"/>
      <c r="B152" s="158"/>
      <c r="C152" s="12"/>
      <c r="D152" s="159" t="s">
        <v>74</v>
      </c>
      <c r="E152" s="169" t="s">
        <v>183</v>
      </c>
      <c r="F152" s="169" t="s">
        <v>184</v>
      </c>
      <c r="G152" s="12"/>
      <c r="H152" s="12"/>
      <c r="I152" s="161"/>
      <c r="J152" s="170">
        <f>BK152</f>
        <v>0</v>
      </c>
      <c r="K152" s="12"/>
      <c r="L152" s="158"/>
      <c r="M152" s="163"/>
      <c r="N152" s="164"/>
      <c r="O152" s="164"/>
      <c r="P152" s="165">
        <f>SUM(P153:P169)</f>
        <v>0</v>
      </c>
      <c r="Q152" s="164"/>
      <c r="R152" s="165">
        <f>SUM(R153:R169)</f>
        <v>0.15329200000000001</v>
      </c>
      <c r="S152" s="164"/>
      <c r="T152" s="166">
        <f>SUM(T153:T169)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59" t="s">
        <v>85</v>
      </c>
      <c r="AT152" s="167" t="s">
        <v>74</v>
      </c>
      <c r="AU152" s="167" t="s">
        <v>83</v>
      </c>
      <c r="AY152" s="159" t="s">
        <v>155</v>
      </c>
      <c r="BK152" s="168">
        <f>SUM(BK153:BK169)</f>
        <v>0</v>
      </c>
    </row>
    <row r="153" s="2" customFormat="1" ht="24.15" customHeight="1">
      <c r="A153" s="38"/>
      <c r="B153" s="171"/>
      <c r="C153" s="172" t="s">
        <v>210</v>
      </c>
      <c r="D153" s="172" t="s">
        <v>158</v>
      </c>
      <c r="E153" s="173" t="s">
        <v>291</v>
      </c>
      <c r="F153" s="174" t="s">
        <v>292</v>
      </c>
      <c r="G153" s="175" t="s">
        <v>188</v>
      </c>
      <c r="H153" s="176">
        <v>11.699999999999999</v>
      </c>
      <c r="I153" s="177"/>
      <c r="J153" s="178">
        <f>ROUND(I153*H153,2)</f>
        <v>0</v>
      </c>
      <c r="K153" s="174" t="s">
        <v>162</v>
      </c>
      <c r="L153" s="39"/>
      <c r="M153" s="179" t="s">
        <v>1</v>
      </c>
      <c r="N153" s="180" t="s">
        <v>40</v>
      </c>
      <c r="O153" s="77"/>
      <c r="P153" s="181">
        <f>O153*H153</f>
        <v>0</v>
      </c>
      <c r="Q153" s="181">
        <v>0</v>
      </c>
      <c r="R153" s="181">
        <f>Q153*H153</f>
        <v>0</v>
      </c>
      <c r="S153" s="181">
        <v>0</v>
      </c>
      <c r="T153" s="18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183" t="s">
        <v>189</v>
      </c>
      <c r="AT153" s="183" t="s">
        <v>158</v>
      </c>
      <c r="AU153" s="183" t="s">
        <v>85</v>
      </c>
      <c r="AY153" s="18" t="s">
        <v>155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8" t="s">
        <v>83</v>
      </c>
      <c r="BK153" s="184">
        <f>ROUND(I153*H153,2)</f>
        <v>0</v>
      </c>
      <c r="BL153" s="18" t="s">
        <v>189</v>
      </c>
      <c r="BM153" s="183" t="s">
        <v>754</v>
      </c>
    </row>
    <row r="154" s="2" customFormat="1">
      <c r="A154" s="38"/>
      <c r="B154" s="39"/>
      <c r="C154" s="38"/>
      <c r="D154" s="185" t="s">
        <v>165</v>
      </c>
      <c r="E154" s="38"/>
      <c r="F154" s="186" t="s">
        <v>294</v>
      </c>
      <c r="G154" s="38"/>
      <c r="H154" s="38"/>
      <c r="I154" s="187"/>
      <c r="J154" s="38"/>
      <c r="K154" s="38"/>
      <c r="L154" s="39"/>
      <c r="M154" s="188"/>
      <c r="N154" s="189"/>
      <c r="O154" s="77"/>
      <c r="P154" s="77"/>
      <c r="Q154" s="77"/>
      <c r="R154" s="77"/>
      <c r="S154" s="77"/>
      <c r="T154" s="7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8" t="s">
        <v>165</v>
      </c>
      <c r="AU154" s="18" t="s">
        <v>85</v>
      </c>
    </row>
    <row r="155" s="13" customFormat="1">
      <c r="A155" s="13"/>
      <c r="B155" s="190"/>
      <c r="C155" s="13"/>
      <c r="D155" s="191" t="s">
        <v>192</v>
      </c>
      <c r="E155" s="192" t="s">
        <v>1</v>
      </c>
      <c r="F155" s="193" t="s">
        <v>755</v>
      </c>
      <c r="G155" s="13"/>
      <c r="H155" s="194">
        <v>11.699999999999999</v>
      </c>
      <c r="I155" s="195"/>
      <c r="J155" s="13"/>
      <c r="K155" s="13"/>
      <c r="L155" s="190"/>
      <c r="M155" s="196"/>
      <c r="N155" s="197"/>
      <c r="O155" s="197"/>
      <c r="P155" s="197"/>
      <c r="Q155" s="197"/>
      <c r="R155" s="197"/>
      <c r="S155" s="197"/>
      <c r="T155" s="19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2" t="s">
        <v>192</v>
      </c>
      <c r="AU155" s="192" t="s">
        <v>85</v>
      </c>
      <c r="AV155" s="13" t="s">
        <v>85</v>
      </c>
      <c r="AW155" s="13" t="s">
        <v>31</v>
      </c>
      <c r="AX155" s="13" t="s">
        <v>83</v>
      </c>
      <c r="AY155" s="192" t="s">
        <v>155</v>
      </c>
    </row>
    <row r="156" s="2" customFormat="1" ht="16.5" customHeight="1">
      <c r="A156" s="38"/>
      <c r="B156" s="171"/>
      <c r="C156" s="218" t="s">
        <v>218</v>
      </c>
      <c r="D156" s="218" t="s">
        <v>244</v>
      </c>
      <c r="E156" s="219" t="s">
        <v>296</v>
      </c>
      <c r="F156" s="220" t="s">
        <v>297</v>
      </c>
      <c r="G156" s="221" t="s">
        <v>161</v>
      </c>
      <c r="H156" s="222">
        <v>0.0040000000000000001</v>
      </c>
      <c r="I156" s="223"/>
      <c r="J156" s="224">
        <f>ROUND(I156*H156,2)</f>
        <v>0</v>
      </c>
      <c r="K156" s="220" t="s">
        <v>178</v>
      </c>
      <c r="L156" s="225"/>
      <c r="M156" s="226" t="s">
        <v>1</v>
      </c>
      <c r="N156" s="227" t="s">
        <v>40</v>
      </c>
      <c r="O156" s="77"/>
      <c r="P156" s="181">
        <f>O156*H156</f>
        <v>0</v>
      </c>
      <c r="Q156" s="181">
        <v>1</v>
      </c>
      <c r="R156" s="181">
        <f>Q156*H156</f>
        <v>0.0040000000000000001</v>
      </c>
      <c r="S156" s="181">
        <v>0</v>
      </c>
      <c r="T156" s="18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183" t="s">
        <v>298</v>
      </c>
      <c r="AT156" s="183" t="s">
        <v>244</v>
      </c>
      <c r="AU156" s="183" t="s">
        <v>85</v>
      </c>
      <c r="AY156" s="18" t="s">
        <v>155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8" t="s">
        <v>83</v>
      </c>
      <c r="BK156" s="184">
        <f>ROUND(I156*H156,2)</f>
        <v>0</v>
      </c>
      <c r="BL156" s="18" t="s">
        <v>189</v>
      </c>
      <c r="BM156" s="183" t="s">
        <v>756</v>
      </c>
    </row>
    <row r="157" s="13" customFormat="1">
      <c r="A157" s="13"/>
      <c r="B157" s="190"/>
      <c r="C157" s="13"/>
      <c r="D157" s="191" t="s">
        <v>192</v>
      </c>
      <c r="E157" s="13"/>
      <c r="F157" s="193" t="s">
        <v>757</v>
      </c>
      <c r="G157" s="13"/>
      <c r="H157" s="194">
        <v>0.0040000000000000001</v>
      </c>
      <c r="I157" s="195"/>
      <c r="J157" s="13"/>
      <c r="K157" s="13"/>
      <c r="L157" s="190"/>
      <c r="M157" s="196"/>
      <c r="N157" s="197"/>
      <c r="O157" s="197"/>
      <c r="P157" s="197"/>
      <c r="Q157" s="197"/>
      <c r="R157" s="197"/>
      <c r="S157" s="197"/>
      <c r="T157" s="19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2" t="s">
        <v>192</v>
      </c>
      <c r="AU157" s="192" t="s">
        <v>85</v>
      </c>
      <c r="AV157" s="13" t="s">
        <v>85</v>
      </c>
      <c r="AW157" s="13" t="s">
        <v>3</v>
      </c>
      <c r="AX157" s="13" t="s">
        <v>83</v>
      </c>
      <c r="AY157" s="192" t="s">
        <v>155</v>
      </c>
    </row>
    <row r="158" s="2" customFormat="1" ht="24.15" customHeight="1">
      <c r="A158" s="38"/>
      <c r="B158" s="171"/>
      <c r="C158" s="172" t="s">
        <v>225</v>
      </c>
      <c r="D158" s="172" t="s">
        <v>158</v>
      </c>
      <c r="E158" s="173" t="s">
        <v>301</v>
      </c>
      <c r="F158" s="174" t="s">
        <v>302</v>
      </c>
      <c r="G158" s="175" t="s">
        <v>188</v>
      </c>
      <c r="H158" s="176">
        <v>11.699999999999999</v>
      </c>
      <c r="I158" s="177"/>
      <c r="J158" s="178">
        <f>ROUND(I158*H158,2)</f>
        <v>0</v>
      </c>
      <c r="K158" s="174" t="s">
        <v>162</v>
      </c>
      <c r="L158" s="39"/>
      <c r="M158" s="179" t="s">
        <v>1</v>
      </c>
      <c r="N158" s="180" t="s">
        <v>40</v>
      </c>
      <c r="O158" s="77"/>
      <c r="P158" s="181">
        <f>O158*H158</f>
        <v>0</v>
      </c>
      <c r="Q158" s="181">
        <v>0.00088000000000000003</v>
      </c>
      <c r="R158" s="181">
        <f>Q158*H158</f>
        <v>0.010296</v>
      </c>
      <c r="S158" s="181">
        <v>0</v>
      </c>
      <c r="T158" s="182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183" t="s">
        <v>189</v>
      </c>
      <c r="AT158" s="183" t="s">
        <v>158</v>
      </c>
      <c r="AU158" s="183" t="s">
        <v>85</v>
      </c>
      <c r="AY158" s="18" t="s">
        <v>155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8" t="s">
        <v>83</v>
      </c>
      <c r="BK158" s="184">
        <f>ROUND(I158*H158,2)</f>
        <v>0</v>
      </c>
      <c r="BL158" s="18" t="s">
        <v>189</v>
      </c>
      <c r="BM158" s="183" t="s">
        <v>303</v>
      </c>
    </row>
    <row r="159" s="2" customFormat="1">
      <c r="A159" s="38"/>
      <c r="B159" s="39"/>
      <c r="C159" s="38"/>
      <c r="D159" s="185" t="s">
        <v>165</v>
      </c>
      <c r="E159" s="38"/>
      <c r="F159" s="186" t="s">
        <v>304</v>
      </c>
      <c r="G159" s="38"/>
      <c r="H159" s="38"/>
      <c r="I159" s="187"/>
      <c r="J159" s="38"/>
      <c r="K159" s="38"/>
      <c r="L159" s="39"/>
      <c r="M159" s="188"/>
      <c r="N159" s="189"/>
      <c r="O159" s="77"/>
      <c r="P159" s="77"/>
      <c r="Q159" s="77"/>
      <c r="R159" s="77"/>
      <c r="S159" s="77"/>
      <c r="T159" s="7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8" t="s">
        <v>165</v>
      </c>
      <c r="AU159" s="18" t="s">
        <v>85</v>
      </c>
    </row>
    <row r="160" s="13" customFormat="1">
      <c r="A160" s="13"/>
      <c r="B160" s="190"/>
      <c r="C160" s="13"/>
      <c r="D160" s="191" t="s">
        <v>192</v>
      </c>
      <c r="E160" s="192" t="s">
        <v>1</v>
      </c>
      <c r="F160" s="193" t="s">
        <v>755</v>
      </c>
      <c r="G160" s="13"/>
      <c r="H160" s="194">
        <v>11.699999999999999</v>
      </c>
      <c r="I160" s="195"/>
      <c r="J160" s="13"/>
      <c r="K160" s="13"/>
      <c r="L160" s="190"/>
      <c r="M160" s="196"/>
      <c r="N160" s="197"/>
      <c r="O160" s="197"/>
      <c r="P160" s="197"/>
      <c r="Q160" s="197"/>
      <c r="R160" s="197"/>
      <c r="S160" s="197"/>
      <c r="T160" s="19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2" t="s">
        <v>192</v>
      </c>
      <c r="AU160" s="192" t="s">
        <v>85</v>
      </c>
      <c r="AV160" s="13" t="s">
        <v>85</v>
      </c>
      <c r="AW160" s="13" t="s">
        <v>31</v>
      </c>
      <c r="AX160" s="13" t="s">
        <v>83</v>
      </c>
      <c r="AY160" s="192" t="s">
        <v>155</v>
      </c>
    </row>
    <row r="161" s="2" customFormat="1" ht="37.8" customHeight="1">
      <c r="A161" s="38"/>
      <c r="B161" s="171"/>
      <c r="C161" s="218" t="s">
        <v>231</v>
      </c>
      <c r="D161" s="218" t="s">
        <v>244</v>
      </c>
      <c r="E161" s="219" t="s">
        <v>308</v>
      </c>
      <c r="F161" s="220" t="s">
        <v>309</v>
      </c>
      <c r="G161" s="221" t="s">
        <v>188</v>
      </c>
      <c r="H161" s="222">
        <v>14.625</v>
      </c>
      <c r="I161" s="223"/>
      <c r="J161" s="224">
        <f>ROUND(I161*H161,2)</f>
        <v>0</v>
      </c>
      <c r="K161" s="220" t="s">
        <v>162</v>
      </c>
      <c r="L161" s="225"/>
      <c r="M161" s="226" t="s">
        <v>1</v>
      </c>
      <c r="N161" s="227" t="s">
        <v>40</v>
      </c>
      <c r="O161" s="77"/>
      <c r="P161" s="181">
        <f>O161*H161</f>
        <v>0</v>
      </c>
      <c r="Q161" s="181">
        <v>0.0047999999999999996</v>
      </c>
      <c r="R161" s="181">
        <f>Q161*H161</f>
        <v>0.070199999999999999</v>
      </c>
      <c r="S161" s="181">
        <v>0</v>
      </c>
      <c r="T161" s="18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83" t="s">
        <v>298</v>
      </c>
      <c r="AT161" s="183" t="s">
        <v>244</v>
      </c>
      <c r="AU161" s="183" t="s">
        <v>85</v>
      </c>
      <c r="AY161" s="18" t="s">
        <v>155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18" t="s">
        <v>83</v>
      </c>
      <c r="BK161" s="184">
        <f>ROUND(I161*H161,2)</f>
        <v>0</v>
      </c>
      <c r="BL161" s="18" t="s">
        <v>189</v>
      </c>
      <c r="BM161" s="183" t="s">
        <v>310</v>
      </c>
    </row>
    <row r="162" s="13" customFormat="1">
      <c r="A162" s="13"/>
      <c r="B162" s="190"/>
      <c r="C162" s="13"/>
      <c r="D162" s="191" t="s">
        <v>192</v>
      </c>
      <c r="E162" s="13"/>
      <c r="F162" s="193" t="s">
        <v>758</v>
      </c>
      <c r="G162" s="13"/>
      <c r="H162" s="194">
        <v>14.625</v>
      </c>
      <c r="I162" s="195"/>
      <c r="J162" s="13"/>
      <c r="K162" s="13"/>
      <c r="L162" s="190"/>
      <c r="M162" s="196"/>
      <c r="N162" s="197"/>
      <c r="O162" s="197"/>
      <c r="P162" s="197"/>
      <c r="Q162" s="197"/>
      <c r="R162" s="197"/>
      <c r="S162" s="197"/>
      <c r="T162" s="19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2" t="s">
        <v>192</v>
      </c>
      <c r="AU162" s="192" t="s">
        <v>85</v>
      </c>
      <c r="AV162" s="13" t="s">
        <v>85</v>
      </c>
      <c r="AW162" s="13" t="s">
        <v>3</v>
      </c>
      <c r="AX162" s="13" t="s">
        <v>83</v>
      </c>
      <c r="AY162" s="192" t="s">
        <v>155</v>
      </c>
    </row>
    <row r="163" s="2" customFormat="1" ht="24.15" customHeight="1">
      <c r="A163" s="38"/>
      <c r="B163" s="171"/>
      <c r="C163" s="172" t="s">
        <v>8</v>
      </c>
      <c r="D163" s="172" t="s">
        <v>158</v>
      </c>
      <c r="E163" s="173" t="s">
        <v>301</v>
      </c>
      <c r="F163" s="174" t="s">
        <v>302</v>
      </c>
      <c r="G163" s="175" t="s">
        <v>188</v>
      </c>
      <c r="H163" s="176">
        <v>11.699999999999999</v>
      </c>
      <c r="I163" s="177"/>
      <c r="J163" s="178">
        <f>ROUND(I163*H163,2)</f>
        <v>0</v>
      </c>
      <c r="K163" s="174" t="s">
        <v>162</v>
      </c>
      <c r="L163" s="39"/>
      <c r="M163" s="179" t="s">
        <v>1</v>
      </c>
      <c r="N163" s="180" t="s">
        <v>40</v>
      </c>
      <c r="O163" s="77"/>
      <c r="P163" s="181">
        <f>O163*H163</f>
        <v>0</v>
      </c>
      <c r="Q163" s="181">
        <v>0.00088000000000000003</v>
      </c>
      <c r="R163" s="181">
        <f>Q163*H163</f>
        <v>0.010296</v>
      </c>
      <c r="S163" s="181">
        <v>0</v>
      </c>
      <c r="T163" s="182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183" t="s">
        <v>189</v>
      </c>
      <c r="AT163" s="183" t="s">
        <v>158</v>
      </c>
      <c r="AU163" s="183" t="s">
        <v>85</v>
      </c>
      <c r="AY163" s="18" t="s">
        <v>155</v>
      </c>
      <c r="BE163" s="184">
        <f>IF(N163="základní",J163,0)</f>
        <v>0</v>
      </c>
      <c r="BF163" s="184">
        <f>IF(N163="snížená",J163,0)</f>
        <v>0</v>
      </c>
      <c r="BG163" s="184">
        <f>IF(N163="zákl. přenesená",J163,0)</f>
        <v>0</v>
      </c>
      <c r="BH163" s="184">
        <f>IF(N163="sníž. přenesená",J163,0)</f>
        <v>0</v>
      </c>
      <c r="BI163" s="184">
        <f>IF(N163="nulová",J163,0)</f>
        <v>0</v>
      </c>
      <c r="BJ163" s="18" t="s">
        <v>83</v>
      </c>
      <c r="BK163" s="184">
        <f>ROUND(I163*H163,2)</f>
        <v>0</v>
      </c>
      <c r="BL163" s="18" t="s">
        <v>189</v>
      </c>
      <c r="BM163" s="183" t="s">
        <v>312</v>
      </c>
    </row>
    <row r="164" s="2" customFormat="1">
      <c r="A164" s="38"/>
      <c r="B164" s="39"/>
      <c r="C164" s="38"/>
      <c r="D164" s="185" t="s">
        <v>165</v>
      </c>
      <c r="E164" s="38"/>
      <c r="F164" s="186" t="s">
        <v>304</v>
      </c>
      <c r="G164" s="38"/>
      <c r="H164" s="38"/>
      <c r="I164" s="187"/>
      <c r="J164" s="38"/>
      <c r="K164" s="38"/>
      <c r="L164" s="39"/>
      <c r="M164" s="188"/>
      <c r="N164" s="189"/>
      <c r="O164" s="77"/>
      <c r="P164" s="77"/>
      <c r="Q164" s="77"/>
      <c r="R164" s="77"/>
      <c r="S164" s="77"/>
      <c r="T164" s="78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8" t="s">
        <v>165</v>
      </c>
      <c r="AU164" s="18" t="s">
        <v>85</v>
      </c>
    </row>
    <row r="165" s="13" customFormat="1">
      <c r="A165" s="13"/>
      <c r="B165" s="190"/>
      <c r="C165" s="13"/>
      <c r="D165" s="191" t="s">
        <v>192</v>
      </c>
      <c r="E165" s="192" t="s">
        <v>1</v>
      </c>
      <c r="F165" s="193" t="s">
        <v>755</v>
      </c>
      <c r="G165" s="13"/>
      <c r="H165" s="194">
        <v>11.699999999999999</v>
      </c>
      <c r="I165" s="195"/>
      <c r="J165" s="13"/>
      <c r="K165" s="13"/>
      <c r="L165" s="190"/>
      <c r="M165" s="196"/>
      <c r="N165" s="197"/>
      <c r="O165" s="197"/>
      <c r="P165" s="197"/>
      <c r="Q165" s="197"/>
      <c r="R165" s="197"/>
      <c r="S165" s="197"/>
      <c r="T165" s="19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2" t="s">
        <v>192</v>
      </c>
      <c r="AU165" s="192" t="s">
        <v>85</v>
      </c>
      <c r="AV165" s="13" t="s">
        <v>85</v>
      </c>
      <c r="AW165" s="13" t="s">
        <v>31</v>
      </c>
      <c r="AX165" s="13" t="s">
        <v>83</v>
      </c>
      <c r="AY165" s="192" t="s">
        <v>155</v>
      </c>
    </row>
    <row r="166" s="2" customFormat="1" ht="24.15" customHeight="1">
      <c r="A166" s="38"/>
      <c r="B166" s="171"/>
      <c r="C166" s="218" t="s">
        <v>239</v>
      </c>
      <c r="D166" s="218" t="s">
        <v>244</v>
      </c>
      <c r="E166" s="219" t="s">
        <v>313</v>
      </c>
      <c r="F166" s="220" t="s">
        <v>314</v>
      </c>
      <c r="G166" s="221" t="s">
        <v>188</v>
      </c>
      <c r="H166" s="222">
        <v>14.625</v>
      </c>
      <c r="I166" s="223"/>
      <c r="J166" s="224">
        <f>ROUND(I166*H166,2)</f>
        <v>0</v>
      </c>
      <c r="K166" s="220" t="s">
        <v>1</v>
      </c>
      <c r="L166" s="225"/>
      <c r="M166" s="226" t="s">
        <v>1</v>
      </c>
      <c r="N166" s="227" t="s">
        <v>40</v>
      </c>
      <c r="O166" s="77"/>
      <c r="P166" s="181">
        <f>O166*H166</f>
        <v>0</v>
      </c>
      <c r="Q166" s="181">
        <v>0.0040000000000000001</v>
      </c>
      <c r="R166" s="181">
        <f>Q166*H166</f>
        <v>0.058500000000000003</v>
      </c>
      <c r="S166" s="181">
        <v>0</v>
      </c>
      <c r="T166" s="182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83" t="s">
        <v>298</v>
      </c>
      <c r="AT166" s="183" t="s">
        <v>244</v>
      </c>
      <c r="AU166" s="183" t="s">
        <v>85</v>
      </c>
      <c r="AY166" s="18" t="s">
        <v>155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8" t="s">
        <v>83</v>
      </c>
      <c r="BK166" s="184">
        <f>ROUND(I166*H166,2)</f>
        <v>0</v>
      </c>
      <c r="BL166" s="18" t="s">
        <v>189</v>
      </c>
      <c r="BM166" s="183" t="s">
        <v>315</v>
      </c>
    </row>
    <row r="167" s="13" customFormat="1">
      <c r="A167" s="13"/>
      <c r="B167" s="190"/>
      <c r="C167" s="13"/>
      <c r="D167" s="191" t="s">
        <v>192</v>
      </c>
      <c r="E167" s="13"/>
      <c r="F167" s="193" t="s">
        <v>758</v>
      </c>
      <c r="G167" s="13"/>
      <c r="H167" s="194">
        <v>14.625</v>
      </c>
      <c r="I167" s="195"/>
      <c r="J167" s="13"/>
      <c r="K167" s="13"/>
      <c r="L167" s="190"/>
      <c r="M167" s="196"/>
      <c r="N167" s="197"/>
      <c r="O167" s="197"/>
      <c r="P167" s="197"/>
      <c r="Q167" s="197"/>
      <c r="R167" s="197"/>
      <c r="S167" s="197"/>
      <c r="T167" s="19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92" t="s">
        <v>192</v>
      </c>
      <c r="AU167" s="192" t="s">
        <v>85</v>
      </c>
      <c r="AV167" s="13" t="s">
        <v>85</v>
      </c>
      <c r="AW167" s="13" t="s">
        <v>3</v>
      </c>
      <c r="AX167" s="13" t="s">
        <v>83</v>
      </c>
      <c r="AY167" s="192" t="s">
        <v>155</v>
      </c>
    </row>
    <row r="168" s="2" customFormat="1" ht="24.15" customHeight="1">
      <c r="A168" s="38"/>
      <c r="B168" s="171"/>
      <c r="C168" s="172" t="s">
        <v>248</v>
      </c>
      <c r="D168" s="172" t="s">
        <v>158</v>
      </c>
      <c r="E168" s="173" t="s">
        <v>323</v>
      </c>
      <c r="F168" s="174" t="s">
        <v>324</v>
      </c>
      <c r="G168" s="175" t="s">
        <v>161</v>
      </c>
      <c r="H168" s="176">
        <v>0.153</v>
      </c>
      <c r="I168" s="177"/>
      <c r="J168" s="178">
        <f>ROUND(I168*H168,2)</f>
        <v>0</v>
      </c>
      <c r="K168" s="174" t="s">
        <v>162</v>
      </c>
      <c r="L168" s="39"/>
      <c r="M168" s="179" t="s">
        <v>1</v>
      </c>
      <c r="N168" s="180" t="s">
        <v>40</v>
      </c>
      <c r="O168" s="77"/>
      <c r="P168" s="181">
        <f>O168*H168</f>
        <v>0</v>
      </c>
      <c r="Q168" s="181">
        <v>0</v>
      </c>
      <c r="R168" s="181">
        <f>Q168*H168</f>
        <v>0</v>
      </c>
      <c r="S168" s="181">
        <v>0</v>
      </c>
      <c r="T168" s="182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183" t="s">
        <v>189</v>
      </c>
      <c r="AT168" s="183" t="s">
        <v>158</v>
      </c>
      <c r="AU168" s="183" t="s">
        <v>85</v>
      </c>
      <c r="AY168" s="18" t="s">
        <v>155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8" t="s">
        <v>83</v>
      </c>
      <c r="BK168" s="184">
        <f>ROUND(I168*H168,2)</f>
        <v>0</v>
      </c>
      <c r="BL168" s="18" t="s">
        <v>189</v>
      </c>
      <c r="BM168" s="183" t="s">
        <v>325</v>
      </c>
    </row>
    <row r="169" s="2" customFormat="1">
      <c r="A169" s="38"/>
      <c r="B169" s="39"/>
      <c r="C169" s="38"/>
      <c r="D169" s="185" t="s">
        <v>165</v>
      </c>
      <c r="E169" s="38"/>
      <c r="F169" s="186" t="s">
        <v>326</v>
      </c>
      <c r="G169" s="38"/>
      <c r="H169" s="38"/>
      <c r="I169" s="187"/>
      <c r="J169" s="38"/>
      <c r="K169" s="38"/>
      <c r="L169" s="39"/>
      <c r="M169" s="188"/>
      <c r="N169" s="189"/>
      <c r="O169" s="77"/>
      <c r="P169" s="77"/>
      <c r="Q169" s="77"/>
      <c r="R169" s="77"/>
      <c r="S169" s="77"/>
      <c r="T169" s="78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8" t="s">
        <v>165</v>
      </c>
      <c r="AU169" s="18" t="s">
        <v>85</v>
      </c>
    </row>
    <row r="170" s="12" customFormat="1" ht="22.8" customHeight="1">
      <c r="A170" s="12"/>
      <c r="B170" s="158"/>
      <c r="C170" s="12"/>
      <c r="D170" s="159" t="s">
        <v>74</v>
      </c>
      <c r="E170" s="169" t="s">
        <v>388</v>
      </c>
      <c r="F170" s="169" t="s">
        <v>389</v>
      </c>
      <c r="G170" s="12"/>
      <c r="H170" s="12"/>
      <c r="I170" s="161"/>
      <c r="J170" s="170">
        <f>BK170</f>
        <v>0</v>
      </c>
      <c r="K170" s="12"/>
      <c r="L170" s="158"/>
      <c r="M170" s="163"/>
      <c r="N170" s="164"/>
      <c r="O170" s="164"/>
      <c r="P170" s="165">
        <f>SUM(P171:P172)</f>
        <v>0</v>
      </c>
      <c r="Q170" s="164"/>
      <c r="R170" s="165">
        <f>SUM(R171:R172)</f>
        <v>0.012500000000000001</v>
      </c>
      <c r="S170" s="164"/>
      <c r="T170" s="166">
        <f>SUM(T171:T172)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59" t="s">
        <v>85</v>
      </c>
      <c r="AT170" s="167" t="s">
        <v>74</v>
      </c>
      <c r="AU170" s="167" t="s">
        <v>83</v>
      </c>
      <c r="AY170" s="159" t="s">
        <v>155</v>
      </c>
      <c r="BK170" s="168">
        <f>SUM(BK171:BK172)</f>
        <v>0</v>
      </c>
    </row>
    <row r="171" s="2" customFormat="1" ht="33" customHeight="1">
      <c r="A171" s="38"/>
      <c r="B171" s="171"/>
      <c r="C171" s="172" t="s">
        <v>322</v>
      </c>
      <c r="D171" s="172" t="s">
        <v>158</v>
      </c>
      <c r="E171" s="173" t="s">
        <v>639</v>
      </c>
      <c r="F171" s="174" t="s">
        <v>640</v>
      </c>
      <c r="G171" s="175" t="s">
        <v>213</v>
      </c>
      <c r="H171" s="176">
        <v>2</v>
      </c>
      <c r="I171" s="177"/>
      <c r="J171" s="178">
        <f>ROUND(I171*H171,2)</f>
        <v>0</v>
      </c>
      <c r="K171" s="174" t="s">
        <v>1</v>
      </c>
      <c r="L171" s="39"/>
      <c r="M171" s="179" t="s">
        <v>1</v>
      </c>
      <c r="N171" s="180" t="s">
        <v>40</v>
      </c>
      <c r="O171" s="77"/>
      <c r="P171" s="181">
        <f>O171*H171</f>
        <v>0</v>
      </c>
      <c r="Q171" s="181">
        <v>0.0034099999999999998</v>
      </c>
      <c r="R171" s="181">
        <f>Q171*H171</f>
        <v>0.0068199999999999997</v>
      </c>
      <c r="S171" s="181">
        <v>0</v>
      </c>
      <c r="T171" s="182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183" t="s">
        <v>189</v>
      </c>
      <c r="AT171" s="183" t="s">
        <v>158</v>
      </c>
      <c r="AU171" s="183" t="s">
        <v>85</v>
      </c>
      <c r="AY171" s="18" t="s">
        <v>155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8" t="s">
        <v>83</v>
      </c>
      <c r="BK171" s="184">
        <f>ROUND(I171*H171,2)</f>
        <v>0</v>
      </c>
      <c r="BL171" s="18" t="s">
        <v>189</v>
      </c>
      <c r="BM171" s="183" t="s">
        <v>641</v>
      </c>
    </row>
    <row r="172" s="2" customFormat="1" ht="33" customHeight="1">
      <c r="A172" s="38"/>
      <c r="B172" s="171"/>
      <c r="C172" s="172" t="s">
        <v>189</v>
      </c>
      <c r="D172" s="172" t="s">
        <v>158</v>
      </c>
      <c r="E172" s="173" t="s">
        <v>642</v>
      </c>
      <c r="F172" s="174" t="s">
        <v>643</v>
      </c>
      <c r="G172" s="175" t="s">
        <v>213</v>
      </c>
      <c r="H172" s="176">
        <v>2</v>
      </c>
      <c r="I172" s="177"/>
      <c r="J172" s="178">
        <f>ROUND(I172*H172,2)</f>
        <v>0</v>
      </c>
      <c r="K172" s="174" t="s">
        <v>1</v>
      </c>
      <c r="L172" s="39"/>
      <c r="M172" s="179" t="s">
        <v>1</v>
      </c>
      <c r="N172" s="180" t="s">
        <v>40</v>
      </c>
      <c r="O172" s="77"/>
      <c r="P172" s="181">
        <f>O172*H172</f>
        <v>0</v>
      </c>
      <c r="Q172" s="181">
        <v>0.0028400000000000001</v>
      </c>
      <c r="R172" s="181">
        <f>Q172*H172</f>
        <v>0.0056800000000000002</v>
      </c>
      <c r="S172" s="181">
        <v>0</v>
      </c>
      <c r="T172" s="182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183" t="s">
        <v>189</v>
      </c>
      <c r="AT172" s="183" t="s">
        <v>158</v>
      </c>
      <c r="AU172" s="183" t="s">
        <v>85</v>
      </c>
      <c r="AY172" s="18" t="s">
        <v>155</v>
      </c>
      <c r="BE172" s="184">
        <f>IF(N172="základní",J172,0)</f>
        <v>0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18" t="s">
        <v>83</v>
      </c>
      <c r="BK172" s="184">
        <f>ROUND(I172*H172,2)</f>
        <v>0</v>
      </c>
      <c r="BL172" s="18" t="s">
        <v>189</v>
      </c>
      <c r="BM172" s="183" t="s">
        <v>644</v>
      </c>
    </row>
    <row r="173" s="12" customFormat="1" ht="22.8" customHeight="1">
      <c r="A173" s="12"/>
      <c r="B173" s="158"/>
      <c r="C173" s="12"/>
      <c r="D173" s="159" t="s">
        <v>74</v>
      </c>
      <c r="E173" s="169" t="s">
        <v>216</v>
      </c>
      <c r="F173" s="169" t="s">
        <v>217</v>
      </c>
      <c r="G173" s="12"/>
      <c r="H173" s="12"/>
      <c r="I173" s="161"/>
      <c r="J173" s="170">
        <f>BK173</f>
        <v>0</v>
      </c>
      <c r="K173" s="12"/>
      <c r="L173" s="158"/>
      <c r="M173" s="163"/>
      <c r="N173" s="164"/>
      <c r="O173" s="164"/>
      <c r="P173" s="165">
        <f>SUM(P174:P186)</f>
        <v>0</v>
      </c>
      <c r="Q173" s="164"/>
      <c r="R173" s="165">
        <f>SUM(R174:R186)</f>
        <v>0.034079399999999996</v>
      </c>
      <c r="S173" s="164"/>
      <c r="T173" s="166">
        <f>SUM(T174:T186)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59" t="s">
        <v>85</v>
      </c>
      <c r="AT173" s="167" t="s">
        <v>74</v>
      </c>
      <c r="AU173" s="167" t="s">
        <v>83</v>
      </c>
      <c r="AY173" s="159" t="s">
        <v>155</v>
      </c>
      <c r="BK173" s="168">
        <f>SUM(BK174:BK186)</f>
        <v>0</v>
      </c>
    </row>
    <row r="174" s="2" customFormat="1" ht="33" customHeight="1">
      <c r="A174" s="38"/>
      <c r="B174" s="171"/>
      <c r="C174" s="172" t="s">
        <v>331</v>
      </c>
      <c r="D174" s="172" t="s">
        <v>158</v>
      </c>
      <c r="E174" s="173" t="s">
        <v>652</v>
      </c>
      <c r="F174" s="174" t="s">
        <v>653</v>
      </c>
      <c r="G174" s="175" t="s">
        <v>221</v>
      </c>
      <c r="H174" s="176">
        <v>3.7999999999999998</v>
      </c>
      <c r="I174" s="177"/>
      <c r="J174" s="178">
        <f>ROUND(I174*H174,2)</f>
        <v>0</v>
      </c>
      <c r="K174" s="174" t="s">
        <v>162</v>
      </c>
      <c r="L174" s="39"/>
      <c r="M174" s="179" t="s">
        <v>1</v>
      </c>
      <c r="N174" s="180" t="s">
        <v>40</v>
      </c>
      <c r="O174" s="77"/>
      <c r="P174" s="181">
        <f>O174*H174</f>
        <v>0</v>
      </c>
      <c r="Q174" s="181">
        <v>0.00106</v>
      </c>
      <c r="R174" s="181">
        <f>Q174*H174</f>
        <v>0.0040279999999999995</v>
      </c>
      <c r="S174" s="181">
        <v>0</v>
      </c>
      <c r="T174" s="182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183" t="s">
        <v>189</v>
      </c>
      <c r="AT174" s="183" t="s">
        <v>158</v>
      </c>
      <c r="AU174" s="183" t="s">
        <v>85</v>
      </c>
      <c r="AY174" s="18" t="s">
        <v>155</v>
      </c>
      <c r="BE174" s="184">
        <f>IF(N174="základní",J174,0)</f>
        <v>0</v>
      </c>
      <c r="BF174" s="184">
        <f>IF(N174="snížená",J174,0)</f>
        <v>0</v>
      </c>
      <c r="BG174" s="184">
        <f>IF(N174="zákl. přenesená",J174,0)</f>
        <v>0</v>
      </c>
      <c r="BH174" s="184">
        <f>IF(N174="sníž. přenesená",J174,0)</f>
        <v>0</v>
      </c>
      <c r="BI174" s="184">
        <f>IF(N174="nulová",J174,0)</f>
        <v>0</v>
      </c>
      <c r="BJ174" s="18" t="s">
        <v>83</v>
      </c>
      <c r="BK174" s="184">
        <f>ROUND(I174*H174,2)</f>
        <v>0</v>
      </c>
      <c r="BL174" s="18" t="s">
        <v>189</v>
      </c>
      <c r="BM174" s="183" t="s">
        <v>654</v>
      </c>
    </row>
    <row r="175" s="2" customFormat="1">
      <c r="A175" s="38"/>
      <c r="B175" s="39"/>
      <c r="C175" s="38"/>
      <c r="D175" s="185" t="s">
        <v>165</v>
      </c>
      <c r="E175" s="38"/>
      <c r="F175" s="186" t="s">
        <v>655</v>
      </c>
      <c r="G175" s="38"/>
      <c r="H175" s="38"/>
      <c r="I175" s="187"/>
      <c r="J175" s="38"/>
      <c r="K175" s="38"/>
      <c r="L175" s="39"/>
      <c r="M175" s="188"/>
      <c r="N175" s="189"/>
      <c r="O175" s="77"/>
      <c r="P175" s="77"/>
      <c r="Q175" s="77"/>
      <c r="R175" s="77"/>
      <c r="S175" s="77"/>
      <c r="T175" s="78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8" t="s">
        <v>165</v>
      </c>
      <c r="AU175" s="18" t="s">
        <v>85</v>
      </c>
    </row>
    <row r="176" s="13" customFormat="1">
      <c r="A176" s="13"/>
      <c r="B176" s="190"/>
      <c r="C176" s="13"/>
      <c r="D176" s="191" t="s">
        <v>192</v>
      </c>
      <c r="E176" s="192" t="s">
        <v>1</v>
      </c>
      <c r="F176" s="193" t="s">
        <v>739</v>
      </c>
      <c r="G176" s="13"/>
      <c r="H176" s="194">
        <v>3.7999999999999998</v>
      </c>
      <c r="I176" s="195"/>
      <c r="J176" s="13"/>
      <c r="K176" s="13"/>
      <c r="L176" s="190"/>
      <c r="M176" s="196"/>
      <c r="N176" s="197"/>
      <c r="O176" s="197"/>
      <c r="P176" s="197"/>
      <c r="Q176" s="197"/>
      <c r="R176" s="197"/>
      <c r="S176" s="197"/>
      <c r="T176" s="19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92" t="s">
        <v>192</v>
      </c>
      <c r="AU176" s="192" t="s">
        <v>85</v>
      </c>
      <c r="AV176" s="13" t="s">
        <v>85</v>
      </c>
      <c r="AW176" s="13" t="s">
        <v>31</v>
      </c>
      <c r="AX176" s="13" t="s">
        <v>83</v>
      </c>
      <c r="AY176" s="192" t="s">
        <v>155</v>
      </c>
    </row>
    <row r="177" s="2" customFormat="1" ht="33" customHeight="1">
      <c r="A177" s="38"/>
      <c r="B177" s="171"/>
      <c r="C177" s="172" t="s">
        <v>336</v>
      </c>
      <c r="D177" s="172" t="s">
        <v>158</v>
      </c>
      <c r="E177" s="173" t="s">
        <v>759</v>
      </c>
      <c r="F177" s="174" t="s">
        <v>760</v>
      </c>
      <c r="G177" s="175" t="s">
        <v>221</v>
      </c>
      <c r="H177" s="176">
        <v>5</v>
      </c>
      <c r="I177" s="177"/>
      <c r="J177" s="178">
        <f>ROUND(I177*H177,2)</f>
        <v>0</v>
      </c>
      <c r="K177" s="174" t="s">
        <v>178</v>
      </c>
      <c r="L177" s="39"/>
      <c r="M177" s="179" t="s">
        <v>1</v>
      </c>
      <c r="N177" s="180" t="s">
        <v>40</v>
      </c>
      <c r="O177" s="77"/>
      <c r="P177" s="181">
        <f>O177*H177</f>
        <v>0</v>
      </c>
      <c r="Q177" s="181">
        <v>0.0029099999999999998</v>
      </c>
      <c r="R177" s="181">
        <f>Q177*H177</f>
        <v>0.014549999999999999</v>
      </c>
      <c r="S177" s="181">
        <v>0</v>
      </c>
      <c r="T177" s="182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183" t="s">
        <v>189</v>
      </c>
      <c r="AT177" s="183" t="s">
        <v>158</v>
      </c>
      <c r="AU177" s="183" t="s">
        <v>85</v>
      </c>
      <c r="AY177" s="18" t="s">
        <v>155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8" t="s">
        <v>83</v>
      </c>
      <c r="BK177" s="184">
        <f>ROUND(I177*H177,2)</f>
        <v>0</v>
      </c>
      <c r="BL177" s="18" t="s">
        <v>189</v>
      </c>
      <c r="BM177" s="183" t="s">
        <v>761</v>
      </c>
    </row>
    <row r="178" s="2" customFormat="1">
      <c r="A178" s="38"/>
      <c r="B178" s="39"/>
      <c r="C178" s="38"/>
      <c r="D178" s="185" t="s">
        <v>165</v>
      </c>
      <c r="E178" s="38"/>
      <c r="F178" s="186" t="s">
        <v>762</v>
      </c>
      <c r="G178" s="38"/>
      <c r="H178" s="38"/>
      <c r="I178" s="187"/>
      <c r="J178" s="38"/>
      <c r="K178" s="38"/>
      <c r="L178" s="39"/>
      <c r="M178" s="188"/>
      <c r="N178" s="189"/>
      <c r="O178" s="77"/>
      <c r="P178" s="77"/>
      <c r="Q178" s="77"/>
      <c r="R178" s="77"/>
      <c r="S178" s="77"/>
      <c r="T178" s="78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8" t="s">
        <v>165</v>
      </c>
      <c r="AU178" s="18" t="s">
        <v>85</v>
      </c>
    </row>
    <row r="179" s="2" customFormat="1" ht="24.15" customHeight="1">
      <c r="A179" s="38"/>
      <c r="B179" s="171"/>
      <c r="C179" s="172" t="s">
        <v>342</v>
      </c>
      <c r="D179" s="172" t="s">
        <v>158</v>
      </c>
      <c r="E179" s="173" t="s">
        <v>763</v>
      </c>
      <c r="F179" s="174" t="s">
        <v>764</v>
      </c>
      <c r="G179" s="175" t="s">
        <v>221</v>
      </c>
      <c r="H179" s="176">
        <v>4.1600000000000001</v>
      </c>
      <c r="I179" s="177"/>
      <c r="J179" s="178">
        <f>ROUND(I179*H179,2)</f>
        <v>0</v>
      </c>
      <c r="K179" s="174" t="s">
        <v>178</v>
      </c>
      <c r="L179" s="39"/>
      <c r="M179" s="179" t="s">
        <v>1</v>
      </c>
      <c r="N179" s="180" t="s">
        <v>40</v>
      </c>
      <c r="O179" s="77"/>
      <c r="P179" s="181">
        <f>O179*H179</f>
        <v>0</v>
      </c>
      <c r="Q179" s="181">
        <v>0.0027399999999999998</v>
      </c>
      <c r="R179" s="181">
        <f>Q179*H179</f>
        <v>0.0113984</v>
      </c>
      <c r="S179" s="181">
        <v>0</v>
      </c>
      <c r="T179" s="18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183" t="s">
        <v>189</v>
      </c>
      <c r="AT179" s="183" t="s">
        <v>158</v>
      </c>
      <c r="AU179" s="183" t="s">
        <v>85</v>
      </c>
      <c r="AY179" s="18" t="s">
        <v>155</v>
      </c>
      <c r="BE179" s="184">
        <f>IF(N179="základní",J179,0)</f>
        <v>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18" t="s">
        <v>83</v>
      </c>
      <c r="BK179" s="184">
        <f>ROUND(I179*H179,2)</f>
        <v>0</v>
      </c>
      <c r="BL179" s="18" t="s">
        <v>189</v>
      </c>
      <c r="BM179" s="183" t="s">
        <v>765</v>
      </c>
    </row>
    <row r="180" s="2" customFormat="1">
      <c r="A180" s="38"/>
      <c r="B180" s="39"/>
      <c r="C180" s="38"/>
      <c r="D180" s="185" t="s">
        <v>165</v>
      </c>
      <c r="E180" s="38"/>
      <c r="F180" s="186" t="s">
        <v>766</v>
      </c>
      <c r="G180" s="38"/>
      <c r="H180" s="38"/>
      <c r="I180" s="187"/>
      <c r="J180" s="38"/>
      <c r="K180" s="38"/>
      <c r="L180" s="39"/>
      <c r="M180" s="188"/>
      <c r="N180" s="189"/>
      <c r="O180" s="77"/>
      <c r="P180" s="77"/>
      <c r="Q180" s="77"/>
      <c r="R180" s="77"/>
      <c r="S180" s="77"/>
      <c r="T180" s="78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8" t="s">
        <v>165</v>
      </c>
      <c r="AU180" s="18" t="s">
        <v>85</v>
      </c>
    </row>
    <row r="181" s="2" customFormat="1" ht="24.15" customHeight="1">
      <c r="A181" s="38"/>
      <c r="B181" s="171"/>
      <c r="C181" s="172" t="s">
        <v>347</v>
      </c>
      <c r="D181" s="172" t="s">
        <v>158</v>
      </c>
      <c r="E181" s="173" t="s">
        <v>767</v>
      </c>
      <c r="F181" s="174" t="s">
        <v>768</v>
      </c>
      <c r="G181" s="175" t="s">
        <v>213</v>
      </c>
      <c r="H181" s="176">
        <v>1</v>
      </c>
      <c r="I181" s="177"/>
      <c r="J181" s="178">
        <f>ROUND(I181*H181,2)</f>
        <v>0</v>
      </c>
      <c r="K181" s="174" t="s">
        <v>178</v>
      </c>
      <c r="L181" s="39"/>
      <c r="M181" s="179" t="s">
        <v>1</v>
      </c>
      <c r="N181" s="180" t="s">
        <v>40</v>
      </c>
      <c r="O181" s="77"/>
      <c r="P181" s="181">
        <f>O181*H181</f>
        <v>0</v>
      </c>
      <c r="Q181" s="181">
        <v>0.00044000000000000002</v>
      </c>
      <c r="R181" s="181">
        <f>Q181*H181</f>
        <v>0.00044000000000000002</v>
      </c>
      <c r="S181" s="181">
        <v>0</v>
      </c>
      <c r="T181" s="182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183" t="s">
        <v>189</v>
      </c>
      <c r="AT181" s="183" t="s">
        <v>158</v>
      </c>
      <c r="AU181" s="183" t="s">
        <v>85</v>
      </c>
      <c r="AY181" s="18" t="s">
        <v>155</v>
      </c>
      <c r="BE181" s="184">
        <f>IF(N181="základní",J181,0)</f>
        <v>0</v>
      </c>
      <c r="BF181" s="184">
        <f>IF(N181="snížená",J181,0)</f>
        <v>0</v>
      </c>
      <c r="BG181" s="184">
        <f>IF(N181="zákl. přenesená",J181,0)</f>
        <v>0</v>
      </c>
      <c r="BH181" s="184">
        <f>IF(N181="sníž. přenesená",J181,0)</f>
        <v>0</v>
      </c>
      <c r="BI181" s="184">
        <f>IF(N181="nulová",J181,0)</f>
        <v>0</v>
      </c>
      <c r="BJ181" s="18" t="s">
        <v>83</v>
      </c>
      <c r="BK181" s="184">
        <f>ROUND(I181*H181,2)</f>
        <v>0</v>
      </c>
      <c r="BL181" s="18" t="s">
        <v>189</v>
      </c>
      <c r="BM181" s="183" t="s">
        <v>769</v>
      </c>
    </row>
    <row r="182" s="2" customFormat="1">
      <c r="A182" s="38"/>
      <c r="B182" s="39"/>
      <c r="C182" s="38"/>
      <c r="D182" s="185" t="s">
        <v>165</v>
      </c>
      <c r="E182" s="38"/>
      <c r="F182" s="186" t="s">
        <v>770</v>
      </c>
      <c r="G182" s="38"/>
      <c r="H182" s="38"/>
      <c r="I182" s="187"/>
      <c r="J182" s="38"/>
      <c r="K182" s="38"/>
      <c r="L182" s="39"/>
      <c r="M182" s="188"/>
      <c r="N182" s="189"/>
      <c r="O182" s="77"/>
      <c r="P182" s="77"/>
      <c r="Q182" s="77"/>
      <c r="R182" s="77"/>
      <c r="S182" s="77"/>
      <c r="T182" s="78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8" t="s">
        <v>165</v>
      </c>
      <c r="AU182" s="18" t="s">
        <v>85</v>
      </c>
    </row>
    <row r="183" s="2" customFormat="1" ht="24.15" customHeight="1">
      <c r="A183" s="38"/>
      <c r="B183" s="171"/>
      <c r="C183" s="172" t="s">
        <v>7</v>
      </c>
      <c r="D183" s="172" t="s">
        <v>158</v>
      </c>
      <c r="E183" s="173" t="s">
        <v>771</v>
      </c>
      <c r="F183" s="174" t="s">
        <v>772</v>
      </c>
      <c r="G183" s="175" t="s">
        <v>221</v>
      </c>
      <c r="H183" s="176">
        <v>3.2999999999999998</v>
      </c>
      <c r="I183" s="177"/>
      <c r="J183" s="178">
        <f>ROUND(I183*H183,2)</f>
        <v>0</v>
      </c>
      <c r="K183" s="174" t="s">
        <v>178</v>
      </c>
      <c r="L183" s="39"/>
      <c r="M183" s="179" t="s">
        <v>1</v>
      </c>
      <c r="N183" s="180" t="s">
        <v>40</v>
      </c>
      <c r="O183" s="77"/>
      <c r="P183" s="181">
        <f>O183*H183</f>
        <v>0</v>
      </c>
      <c r="Q183" s="181">
        <v>0.0011100000000000001</v>
      </c>
      <c r="R183" s="181">
        <f>Q183*H183</f>
        <v>0.003663</v>
      </c>
      <c r="S183" s="181">
        <v>0</v>
      </c>
      <c r="T183" s="182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183" t="s">
        <v>189</v>
      </c>
      <c r="AT183" s="183" t="s">
        <v>158</v>
      </c>
      <c r="AU183" s="183" t="s">
        <v>85</v>
      </c>
      <c r="AY183" s="18" t="s">
        <v>155</v>
      </c>
      <c r="BE183" s="184">
        <f>IF(N183="základní",J183,0)</f>
        <v>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18" t="s">
        <v>83</v>
      </c>
      <c r="BK183" s="184">
        <f>ROUND(I183*H183,2)</f>
        <v>0</v>
      </c>
      <c r="BL183" s="18" t="s">
        <v>189</v>
      </c>
      <c r="BM183" s="183" t="s">
        <v>773</v>
      </c>
    </row>
    <row r="184" s="2" customFormat="1">
      <c r="A184" s="38"/>
      <c r="B184" s="39"/>
      <c r="C184" s="38"/>
      <c r="D184" s="185" t="s">
        <v>165</v>
      </c>
      <c r="E184" s="38"/>
      <c r="F184" s="186" t="s">
        <v>774</v>
      </c>
      <c r="G184" s="38"/>
      <c r="H184" s="38"/>
      <c r="I184" s="187"/>
      <c r="J184" s="38"/>
      <c r="K184" s="38"/>
      <c r="L184" s="39"/>
      <c r="M184" s="188"/>
      <c r="N184" s="189"/>
      <c r="O184" s="77"/>
      <c r="P184" s="77"/>
      <c r="Q184" s="77"/>
      <c r="R184" s="77"/>
      <c r="S184" s="77"/>
      <c r="T184" s="78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8" t="s">
        <v>165</v>
      </c>
      <c r="AU184" s="18" t="s">
        <v>85</v>
      </c>
    </row>
    <row r="185" s="2" customFormat="1" ht="24.15" customHeight="1">
      <c r="A185" s="38"/>
      <c r="B185" s="171"/>
      <c r="C185" s="172" t="s">
        <v>354</v>
      </c>
      <c r="D185" s="172" t="s">
        <v>158</v>
      </c>
      <c r="E185" s="173" t="s">
        <v>455</v>
      </c>
      <c r="F185" s="174" t="s">
        <v>456</v>
      </c>
      <c r="G185" s="175" t="s">
        <v>161</v>
      </c>
      <c r="H185" s="176">
        <v>0.034000000000000002</v>
      </c>
      <c r="I185" s="177"/>
      <c r="J185" s="178">
        <f>ROUND(I185*H185,2)</f>
        <v>0</v>
      </c>
      <c r="K185" s="174" t="s">
        <v>162</v>
      </c>
      <c r="L185" s="39"/>
      <c r="M185" s="179" t="s">
        <v>1</v>
      </c>
      <c r="N185" s="180" t="s">
        <v>40</v>
      </c>
      <c r="O185" s="77"/>
      <c r="P185" s="181">
        <f>O185*H185</f>
        <v>0</v>
      </c>
      <c r="Q185" s="181">
        <v>0</v>
      </c>
      <c r="R185" s="181">
        <f>Q185*H185</f>
        <v>0</v>
      </c>
      <c r="S185" s="181">
        <v>0</v>
      </c>
      <c r="T185" s="182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183" t="s">
        <v>189</v>
      </c>
      <c r="AT185" s="183" t="s">
        <v>158</v>
      </c>
      <c r="AU185" s="183" t="s">
        <v>85</v>
      </c>
      <c r="AY185" s="18" t="s">
        <v>155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18" t="s">
        <v>83</v>
      </c>
      <c r="BK185" s="184">
        <f>ROUND(I185*H185,2)</f>
        <v>0</v>
      </c>
      <c r="BL185" s="18" t="s">
        <v>189</v>
      </c>
      <c r="BM185" s="183" t="s">
        <v>457</v>
      </c>
    </row>
    <row r="186" s="2" customFormat="1">
      <c r="A186" s="38"/>
      <c r="B186" s="39"/>
      <c r="C186" s="38"/>
      <c r="D186" s="185" t="s">
        <v>165</v>
      </c>
      <c r="E186" s="38"/>
      <c r="F186" s="186" t="s">
        <v>458</v>
      </c>
      <c r="G186" s="38"/>
      <c r="H186" s="38"/>
      <c r="I186" s="187"/>
      <c r="J186" s="38"/>
      <c r="K186" s="38"/>
      <c r="L186" s="39"/>
      <c r="M186" s="188"/>
      <c r="N186" s="189"/>
      <c r="O186" s="77"/>
      <c r="P186" s="77"/>
      <c r="Q186" s="77"/>
      <c r="R186" s="77"/>
      <c r="S186" s="77"/>
      <c r="T186" s="78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8" t="s">
        <v>165</v>
      </c>
      <c r="AU186" s="18" t="s">
        <v>85</v>
      </c>
    </row>
    <row r="187" s="12" customFormat="1" ht="25.92" customHeight="1">
      <c r="A187" s="12"/>
      <c r="B187" s="158"/>
      <c r="C187" s="12"/>
      <c r="D187" s="159" t="s">
        <v>74</v>
      </c>
      <c r="E187" s="160" t="s">
        <v>244</v>
      </c>
      <c r="F187" s="160" t="s">
        <v>245</v>
      </c>
      <c r="G187" s="12"/>
      <c r="H187" s="12"/>
      <c r="I187" s="161"/>
      <c r="J187" s="162">
        <f>BK187</f>
        <v>0</v>
      </c>
      <c r="K187" s="12"/>
      <c r="L187" s="158"/>
      <c r="M187" s="163"/>
      <c r="N187" s="164"/>
      <c r="O187" s="164"/>
      <c r="P187" s="165">
        <v>0</v>
      </c>
      <c r="Q187" s="164"/>
      <c r="R187" s="165">
        <v>0</v>
      </c>
      <c r="S187" s="164"/>
      <c r="T187" s="166"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59" t="s">
        <v>171</v>
      </c>
      <c r="AT187" s="167" t="s">
        <v>74</v>
      </c>
      <c r="AU187" s="167" t="s">
        <v>75</v>
      </c>
      <c r="AY187" s="159" t="s">
        <v>155</v>
      </c>
      <c r="BK187" s="168">
        <v>0</v>
      </c>
    </row>
    <row r="188" s="12" customFormat="1" ht="25.92" customHeight="1">
      <c r="A188" s="12"/>
      <c r="B188" s="158"/>
      <c r="C188" s="12"/>
      <c r="D188" s="159" t="s">
        <v>74</v>
      </c>
      <c r="E188" s="160" t="s">
        <v>486</v>
      </c>
      <c r="F188" s="160" t="s">
        <v>487</v>
      </c>
      <c r="G188" s="12"/>
      <c r="H188" s="12"/>
      <c r="I188" s="161"/>
      <c r="J188" s="162">
        <f>BK188</f>
        <v>0</v>
      </c>
      <c r="K188" s="12"/>
      <c r="L188" s="158"/>
      <c r="M188" s="163"/>
      <c r="N188" s="164"/>
      <c r="O188" s="164"/>
      <c r="P188" s="165">
        <f>P189</f>
        <v>0</v>
      </c>
      <c r="Q188" s="164"/>
      <c r="R188" s="165">
        <f>R189</f>
        <v>0</v>
      </c>
      <c r="S188" s="164"/>
      <c r="T188" s="166">
        <f>T189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59" t="s">
        <v>185</v>
      </c>
      <c r="AT188" s="167" t="s">
        <v>74</v>
      </c>
      <c r="AU188" s="167" t="s">
        <v>75</v>
      </c>
      <c r="AY188" s="159" t="s">
        <v>155</v>
      </c>
      <c r="BK188" s="168">
        <f>BK189</f>
        <v>0</v>
      </c>
    </row>
    <row r="189" s="12" customFormat="1" ht="22.8" customHeight="1">
      <c r="A189" s="12"/>
      <c r="B189" s="158"/>
      <c r="C189" s="12"/>
      <c r="D189" s="159" t="s">
        <v>74</v>
      </c>
      <c r="E189" s="169" t="s">
        <v>488</v>
      </c>
      <c r="F189" s="169" t="s">
        <v>489</v>
      </c>
      <c r="G189" s="12"/>
      <c r="H189" s="12"/>
      <c r="I189" s="161"/>
      <c r="J189" s="170">
        <f>BK189</f>
        <v>0</v>
      </c>
      <c r="K189" s="12"/>
      <c r="L189" s="158"/>
      <c r="M189" s="163"/>
      <c r="N189" s="164"/>
      <c r="O189" s="164"/>
      <c r="P189" s="165">
        <f>SUM(P190:P195)</f>
        <v>0</v>
      </c>
      <c r="Q189" s="164"/>
      <c r="R189" s="165">
        <f>SUM(R190:R195)</f>
        <v>0</v>
      </c>
      <c r="S189" s="164"/>
      <c r="T189" s="166">
        <f>SUM(T190:T195)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59" t="s">
        <v>185</v>
      </c>
      <c r="AT189" s="167" t="s">
        <v>74</v>
      </c>
      <c r="AU189" s="167" t="s">
        <v>83</v>
      </c>
      <c r="AY189" s="159" t="s">
        <v>155</v>
      </c>
      <c r="BK189" s="168">
        <f>SUM(BK190:BK195)</f>
        <v>0</v>
      </c>
    </row>
    <row r="190" s="2" customFormat="1" ht="24.15" customHeight="1">
      <c r="A190" s="38"/>
      <c r="B190" s="171"/>
      <c r="C190" s="172" t="s">
        <v>359</v>
      </c>
      <c r="D190" s="172" t="s">
        <v>158</v>
      </c>
      <c r="E190" s="173" t="s">
        <v>502</v>
      </c>
      <c r="F190" s="174" t="s">
        <v>503</v>
      </c>
      <c r="G190" s="175" t="s">
        <v>221</v>
      </c>
      <c r="H190" s="176">
        <v>8.8000000000000007</v>
      </c>
      <c r="I190" s="177"/>
      <c r="J190" s="178">
        <f>ROUND(I190*H190,2)</f>
        <v>0</v>
      </c>
      <c r="K190" s="174" t="s">
        <v>1</v>
      </c>
      <c r="L190" s="39"/>
      <c r="M190" s="179" t="s">
        <v>1</v>
      </c>
      <c r="N190" s="180" t="s">
        <v>40</v>
      </c>
      <c r="O190" s="77"/>
      <c r="P190" s="181">
        <f>O190*H190</f>
        <v>0</v>
      </c>
      <c r="Q190" s="181">
        <v>0</v>
      </c>
      <c r="R190" s="181">
        <f>Q190*H190</f>
        <v>0</v>
      </c>
      <c r="S190" s="181">
        <v>0</v>
      </c>
      <c r="T190" s="182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183" t="s">
        <v>494</v>
      </c>
      <c r="AT190" s="183" t="s">
        <v>158</v>
      </c>
      <c r="AU190" s="183" t="s">
        <v>85</v>
      </c>
      <c r="AY190" s="18" t="s">
        <v>155</v>
      </c>
      <c r="BE190" s="184">
        <f>IF(N190="základní",J190,0)</f>
        <v>0</v>
      </c>
      <c r="BF190" s="184">
        <f>IF(N190="snížená",J190,0)</f>
        <v>0</v>
      </c>
      <c r="BG190" s="184">
        <f>IF(N190="zákl. přenesená",J190,0)</f>
        <v>0</v>
      </c>
      <c r="BH190" s="184">
        <f>IF(N190="sníž. přenesená",J190,0)</f>
        <v>0</v>
      </c>
      <c r="BI190" s="184">
        <f>IF(N190="nulová",J190,0)</f>
        <v>0</v>
      </c>
      <c r="BJ190" s="18" t="s">
        <v>83</v>
      </c>
      <c r="BK190" s="184">
        <f>ROUND(I190*H190,2)</f>
        <v>0</v>
      </c>
      <c r="BL190" s="18" t="s">
        <v>494</v>
      </c>
      <c r="BM190" s="183" t="s">
        <v>504</v>
      </c>
    </row>
    <row r="191" s="13" customFormat="1">
      <c r="A191" s="13"/>
      <c r="B191" s="190"/>
      <c r="C191" s="13"/>
      <c r="D191" s="191" t="s">
        <v>192</v>
      </c>
      <c r="E191" s="192" t="s">
        <v>1</v>
      </c>
      <c r="F191" s="193" t="s">
        <v>775</v>
      </c>
      <c r="G191" s="13"/>
      <c r="H191" s="194">
        <v>8.8000000000000007</v>
      </c>
      <c r="I191" s="195"/>
      <c r="J191" s="13"/>
      <c r="K191" s="13"/>
      <c r="L191" s="190"/>
      <c r="M191" s="196"/>
      <c r="N191" s="197"/>
      <c r="O191" s="197"/>
      <c r="P191" s="197"/>
      <c r="Q191" s="197"/>
      <c r="R191" s="197"/>
      <c r="S191" s="197"/>
      <c r="T191" s="19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92" t="s">
        <v>192</v>
      </c>
      <c r="AU191" s="192" t="s">
        <v>85</v>
      </c>
      <c r="AV191" s="13" t="s">
        <v>85</v>
      </c>
      <c r="AW191" s="13" t="s">
        <v>31</v>
      </c>
      <c r="AX191" s="13" t="s">
        <v>83</v>
      </c>
      <c r="AY191" s="192" t="s">
        <v>155</v>
      </c>
    </row>
    <row r="192" s="2" customFormat="1" ht="21.75" customHeight="1">
      <c r="A192" s="38"/>
      <c r="B192" s="171"/>
      <c r="C192" s="172" t="s">
        <v>364</v>
      </c>
      <c r="D192" s="172" t="s">
        <v>158</v>
      </c>
      <c r="E192" s="173" t="s">
        <v>509</v>
      </c>
      <c r="F192" s="174" t="s">
        <v>510</v>
      </c>
      <c r="G192" s="175" t="s">
        <v>221</v>
      </c>
      <c r="H192" s="176">
        <v>8.8000000000000007</v>
      </c>
      <c r="I192" s="177"/>
      <c r="J192" s="178">
        <f>ROUND(I192*H192,2)</f>
        <v>0</v>
      </c>
      <c r="K192" s="174" t="s">
        <v>1</v>
      </c>
      <c r="L192" s="39"/>
      <c r="M192" s="179" t="s">
        <v>1</v>
      </c>
      <c r="N192" s="180" t="s">
        <v>40</v>
      </c>
      <c r="O192" s="77"/>
      <c r="P192" s="181">
        <f>O192*H192</f>
        <v>0</v>
      </c>
      <c r="Q192" s="181">
        <v>0</v>
      </c>
      <c r="R192" s="181">
        <f>Q192*H192</f>
        <v>0</v>
      </c>
      <c r="S192" s="181">
        <v>0</v>
      </c>
      <c r="T192" s="182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183" t="s">
        <v>494</v>
      </c>
      <c r="AT192" s="183" t="s">
        <v>158</v>
      </c>
      <c r="AU192" s="183" t="s">
        <v>85</v>
      </c>
      <c r="AY192" s="18" t="s">
        <v>155</v>
      </c>
      <c r="BE192" s="184">
        <f>IF(N192="základní",J192,0)</f>
        <v>0</v>
      </c>
      <c r="BF192" s="184">
        <f>IF(N192="snížená",J192,0)</f>
        <v>0</v>
      </c>
      <c r="BG192" s="184">
        <f>IF(N192="zákl. přenesená",J192,0)</f>
        <v>0</v>
      </c>
      <c r="BH192" s="184">
        <f>IF(N192="sníž. přenesená",J192,0)</f>
        <v>0</v>
      </c>
      <c r="BI192" s="184">
        <f>IF(N192="nulová",J192,0)</f>
        <v>0</v>
      </c>
      <c r="BJ192" s="18" t="s">
        <v>83</v>
      </c>
      <c r="BK192" s="184">
        <f>ROUND(I192*H192,2)</f>
        <v>0</v>
      </c>
      <c r="BL192" s="18" t="s">
        <v>494</v>
      </c>
      <c r="BM192" s="183" t="s">
        <v>511</v>
      </c>
    </row>
    <row r="193" s="13" customFormat="1">
      <c r="A193" s="13"/>
      <c r="B193" s="190"/>
      <c r="C193" s="13"/>
      <c r="D193" s="191" t="s">
        <v>192</v>
      </c>
      <c r="E193" s="192" t="s">
        <v>1</v>
      </c>
      <c r="F193" s="193" t="s">
        <v>775</v>
      </c>
      <c r="G193" s="13"/>
      <c r="H193" s="194">
        <v>8.8000000000000007</v>
      </c>
      <c r="I193" s="195"/>
      <c r="J193" s="13"/>
      <c r="K193" s="13"/>
      <c r="L193" s="190"/>
      <c r="M193" s="196"/>
      <c r="N193" s="197"/>
      <c r="O193" s="197"/>
      <c r="P193" s="197"/>
      <c r="Q193" s="197"/>
      <c r="R193" s="197"/>
      <c r="S193" s="197"/>
      <c r="T193" s="19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92" t="s">
        <v>192</v>
      </c>
      <c r="AU193" s="192" t="s">
        <v>85</v>
      </c>
      <c r="AV193" s="13" t="s">
        <v>85</v>
      </c>
      <c r="AW193" s="13" t="s">
        <v>31</v>
      </c>
      <c r="AX193" s="13" t="s">
        <v>83</v>
      </c>
      <c r="AY193" s="192" t="s">
        <v>155</v>
      </c>
    </row>
    <row r="194" s="2" customFormat="1" ht="24.15" customHeight="1">
      <c r="A194" s="38"/>
      <c r="B194" s="171"/>
      <c r="C194" s="172" t="s">
        <v>367</v>
      </c>
      <c r="D194" s="172" t="s">
        <v>158</v>
      </c>
      <c r="E194" s="173" t="s">
        <v>514</v>
      </c>
      <c r="F194" s="174" t="s">
        <v>515</v>
      </c>
      <c r="G194" s="175" t="s">
        <v>221</v>
      </c>
      <c r="H194" s="176">
        <v>8.8000000000000007</v>
      </c>
      <c r="I194" s="177"/>
      <c r="J194" s="178">
        <f>ROUND(I194*H194,2)</f>
        <v>0</v>
      </c>
      <c r="K194" s="174" t="s">
        <v>1</v>
      </c>
      <c r="L194" s="39"/>
      <c r="M194" s="179" t="s">
        <v>1</v>
      </c>
      <c r="N194" s="180" t="s">
        <v>40</v>
      </c>
      <c r="O194" s="77"/>
      <c r="P194" s="181">
        <f>O194*H194</f>
        <v>0</v>
      </c>
      <c r="Q194" s="181">
        <v>0</v>
      </c>
      <c r="R194" s="181">
        <f>Q194*H194</f>
        <v>0</v>
      </c>
      <c r="S194" s="181">
        <v>0</v>
      </c>
      <c r="T194" s="182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183" t="s">
        <v>494</v>
      </c>
      <c r="AT194" s="183" t="s">
        <v>158</v>
      </c>
      <c r="AU194" s="183" t="s">
        <v>85</v>
      </c>
      <c r="AY194" s="18" t="s">
        <v>155</v>
      </c>
      <c r="BE194" s="184">
        <f>IF(N194="základní",J194,0)</f>
        <v>0</v>
      </c>
      <c r="BF194" s="184">
        <f>IF(N194="snížená",J194,0)</f>
        <v>0</v>
      </c>
      <c r="BG194" s="184">
        <f>IF(N194="zákl. přenesená",J194,0)</f>
        <v>0</v>
      </c>
      <c r="BH194" s="184">
        <f>IF(N194="sníž. přenesená",J194,0)</f>
        <v>0</v>
      </c>
      <c r="BI194" s="184">
        <f>IF(N194="nulová",J194,0)</f>
        <v>0</v>
      </c>
      <c r="BJ194" s="18" t="s">
        <v>83</v>
      </c>
      <c r="BK194" s="184">
        <f>ROUND(I194*H194,2)</f>
        <v>0</v>
      </c>
      <c r="BL194" s="18" t="s">
        <v>494</v>
      </c>
      <c r="BM194" s="183" t="s">
        <v>516</v>
      </c>
    </row>
    <row r="195" s="13" customFormat="1">
      <c r="A195" s="13"/>
      <c r="B195" s="190"/>
      <c r="C195" s="13"/>
      <c r="D195" s="191" t="s">
        <v>192</v>
      </c>
      <c r="E195" s="192" t="s">
        <v>1</v>
      </c>
      <c r="F195" s="193" t="s">
        <v>775</v>
      </c>
      <c r="G195" s="13"/>
      <c r="H195" s="194">
        <v>8.8000000000000007</v>
      </c>
      <c r="I195" s="195"/>
      <c r="J195" s="13"/>
      <c r="K195" s="13"/>
      <c r="L195" s="190"/>
      <c r="M195" s="235"/>
      <c r="N195" s="236"/>
      <c r="O195" s="236"/>
      <c r="P195" s="236"/>
      <c r="Q195" s="236"/>
      <c r="R195" s="236"/>
      <c r="S195" s="236"/>
      <c r="T195" s="23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2" t="s">
        <v>192</v>
      </c>
      <c r="AU195" s="192" t="s">
        <v>85</v>
      </c>
      <c r="AV195" s="13" t="s">
        <v>85</v>
      </c>
      <c r="AW195" s="13" t="s">
        <v>31</v>
      </c>
      <c r="AX195" s="13" t="s">
        <v>83</v>
      </c>
      <c r="AY195" s="192" t="s">
        <v>155</v>
      </c>
    </row>
    <row r="196" s="2" customFormat="1" ht="6.96" customHeight="1">
      <c r="A196" s="38"/>
      <c r="B196" s="60"/>
      <c r="C196" s="61"/>
      <c r="D196" s="61"/>
      <c r="E196" s="61"/>
      <c r="F196" s="61"/>
      <c r="G196" s="61"/>
      <c r="H196" s="61"/>
      <c r="I196" s="61"/>
      <c r="J196" s="61"/>
      <c r="K196" s="61"/>
      <c r="L196" s="39"/>
      <c r="M196" s="38"/>
      <c r="O196" s="38"/>
      <c r="P196" s="38"/>
      <c r="Q196" s="38"/>
      <c r="R196" s="38"/>
      <c r="S196" s="38"/>
      <c r="T196" s="38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</row>
  </sheetData>
  <autoFilter ref="C125:K195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hyperlinks>
    <hyperlink ref="F134" r:id="rId1" display="https://podminky.urs.cz/item/CS_URS_2024_02/622131121"/>
    <hyperlink ref="F137" r:id="rId2" display="https://podminky.urs.cz/item/CS_URS_2024_02/622142001"/>
    <hyperlink ref="F140" r:id="rId3" display="https://podminky.urs.cz/item/CS_URS_2024_02/622151001"/>
    <hyperlink ref="F143" r:id="rId4" display="https://podminky.urs.cz/item/CS_URS_2024_02/622321121"/>
    <hyperlink ref="F146" r:id="rId5" display="https://podminky.urs.cz/item/CS_URS_2024_02/622511012"/>
    <hyperlink ref="F150" r:id="rId6" display="https://podminky.urs.cz/item/CS_URS_2024_02/998011002"/>
    <hyperlink ref="F154" r:id="rId7" display="https://podminky.urs.cz/item/CS_URS_2024_02/712311101"/>
    <hyperlink ref="F159" r:id="rId8" display="https://podminky.urs.cz/item/CS_URS_2024_02/712341559"/>
    <hyperlink ref="F164" r:id="rId9" display="https://podminky.urs.cz/item/CS_URS_2024_02/712341559"/>
    <hyperlink ref="F169" r:id="rId10" display="https://podminky.urs.cz/item/CS_URS_2024_02/998712102"/>
    <hyperlink ref="F175" r:id="rId11" display="https://podminky.urs.cz/item/CS_URS_2024_02/764011402"/>
    <hyperlink ref="F178" r:id="rId12" display="https://podminky.urs.cz/item/CS_URS_2025_01/764214604"/>
    <hyperlink ref="F180" r:id="rId13" display="https://podminky.urs.cz/item/CS_URS_2025_01/764511602"/>
    <hyperlink ref="F182" r:id="rId14" display="https://podminky.urs.cz/item/CS_URS_2025_01/764511642"/>
    <hyperlink ref="F184" r:id="rId15" display="https://podminky.urs.cz/item/CS_URS_2025_01/764518622"/>
    <hyperlink ref="F186" r:id="rId16" display="https://podminky.urs.cz/item/CS_URS_2024_02/99876410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Jaroslav Chytil</dc:creator>
  <cp:lastModifiedBy>Jaroslav Chytil</cp:lastModifiedBy>
  <dcterms:created xsi:type="dcterms:W3CDTF">2025-02-11T09:18:33Z</dcterms:created>
  <dcterms:modified xsi:type="dcterms:W3CDTF">2025-02-11T09:18:47Z</dcterms:modified>
</cp:coreProperties>
</file>